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firstSheet="1" activeTab="1"/>
  </bookViews>
  <sheets>
    <sheet name="Rekapitulácia" sheetId="1" state="veryHidden" r:id="rId1"/>
    <sheet name="Kryci_list SO 01 - bez podst." sheetId="2" r:id="rId2"/>
    <sheet name="Rekap SO 01 - bez podst." sheetId="3" r:id="rId3"/>
    <sheet name="SO 01 - bez podst." sheetId="4" r:id="rId4"/>
  </sheets>
  <definedNames>
    <definedName name="_xlnm.Print_Titles" localSheetId="2">'Rekap SO 01 - bez podst.'!$9:$9</definedName>
    <definedName name="_xlnm.Print_Titles" localSheetId="3">'SO 01 - bez podst.'!$8:$8</definedName>
  </definedNames>
  <calcPr fullCalcOnLoad="1"/>
</workbook>
</file>

<file path=xl/sharedStrings.xml><?xml version="1.0" encoding="utf-8"?>
<sst xmlns="http://schemas.openxmlformats.org/spreadsheetml/2006/main" count="337" uniqueCount="199">
  <si>
    <t>Rekapitulácia rozpočtu</t>
  </si>
  <si>
    <t>Stavba OPRAVA POMNÍKA VĎAKY A PRIATEĽSTVA NA NÁMESTÍ SNP V BARDEJOVE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</si>
  <si>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</si>
  <si>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</si>
  <si>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</si>
  <si>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</si>
  <si>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</si>
  <si>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</si>
  <si>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</si>
  <si>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</si>
  <si>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</si>
  <si>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</si>
  <si>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01 - POMNÍK (bez úpravy podstavca sochy)</t>
  </si>
  <si>
    <t>Krycí list rozpočtu</t>
  </si>
  <si>
    <t xml:space="preserve">Miesto:  </t>
  </si>
  <si>
    <t>Objekt SO 01 - POMNÍK (bez úpravy podstavca sochy)</t>
  </si>
  <si>
    <t xml:space="preserve">Ks: </t>
  </si>
  <si>
    <t xml:space="preserve">Zákazka: </t>
  </si>
  <si>
    <t xml:space="preserve">Spracoval: </t>
  </si>
  <si>
    <t xml:space="preserve">Dňa </t>
  </si>
  <si>
    <t>Odberateľ: MESTO BARDEJOV</t>
  </si>
  <si>
    <t xml:space="preserve">Projektant: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</si>
  <si>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</si>
  <si>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</si>
  <si>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</si>
  <si>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</si>
  <si>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</si>
  <si>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</si>
  <si>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</si>
  <si>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</si>
  <si>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</si>
  <si>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</si>
  <si>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</si>
  <si>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</si>
  <si>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</si>
  <si>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</si>
  <si>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</si>
  <si>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</si>
  <si>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</si>
  <si>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</si>
  <si>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</si>
  <si>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</si>
  <si>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</si>
  <si>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</si>
  <si>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</si>
  <si>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</si>
  <si>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</si>
  <si>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</si>
  <si>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</si>
  <si>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</si>
  <si>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</si>
  <si>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</si>
  <si>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</si>
  <si>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</si>
  <si>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</si>
  <si>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</si>
  <si>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</si>
  <si>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</si>
  <si>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</si>
  <si>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</si>
  <si>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</si>
  <si>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</si>
  <si>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</si>
  <si>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</si>
  <si>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</si>
  <si>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</si>
  <si>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POVRCHOVÉ ÚPRAVY</t>
  </si>
  <si>
    <t>OSTATNÉ PRÁCE</t>
  </si>
  <si>
    <t>OSTATNÉ PRÁCE - BÚRANIE</t>
  </si>
  <si>
    <t>PRESUNY HMÔT</t>
  </si>
  <si>
    <t>Práce PSV</t>
  </si>
  <si>
    <t>DLAŽBY Z PRÍRODNÉHO KAMEŇA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</si>
  <si>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</si>
  <si>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</si>
  <si>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</si>
  <si>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</si>
  <si>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</si>
  <si>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</si>
  <si>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</si>
  <si>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</si>
  <si>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</si>
  <si>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</si>
  <si>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</si>
  <si>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</si>
  <si>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</si>
  <si>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</si>
  <si>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</si>
  <si>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>Zákazka OPRAVA POMNÍKA VĎAKY A PRIATEĽSTVA NA NÁMESTÍ SNP V BARDEJOVE</t>
  </si>
  <si>
    <t xml:space="preserve">  1/A 1</t>
  </si>
  <si>
    <t xml:space="preserve"> 132201101</t>
  </si>
  <si>
    <t>Výkop ryhy do šírky 600 mm v horn.3 do 100 m3</t>
  </si>
  <si>
    <t>m3</t>
  </si>
  <si>
    <t>"rozšírenie pod obrubu</t>
  </si>
  <si>
    <t>(1+14.4+1)*0.3*0.5</t>
  </si>
  <si>
    <t>*</t>
  </si>
  <si>
    <t xml:space="preserve"> 167101101</t>
  </si>
  <si>
    <t>Nakladanie neuľahnutého výkopku z hornín tr.1-4 do 100 m3</t>
  </si>
  <si>
    <t>"z výkopu</t>
  </si>
  <si>
    <t>1.512+2.46</t>
  </si>
  <si>
    <t xml:space="preserve"> </t>
  </si>
  <si>
    <t xml:space="preserve"> 171201201</t>
  </si>
  <si>
    <t>Uloženie sypaniny na skládky do 100 m3</t>
  </si>
  <si>
    <t xml:space="preserve"> 162701105</t>
  </si>
  <si>
    <t>Vodorovné premiestnenie výkopku tr.1-4 do 10000 m</t>
  </si>
  <si>
    <t>M3</t>
  </si>
  <si>
    <t xml:space="preserve"> 132201109</t>
  </si>
  <si>
    <t>Hĺbenie rýh šírky do 600 mm zapažených i nezapažených s urovnaním dna. Príplatok k cene za lepivosť horniny 3</t>
  </si>
  <si>
    <t>2.46*0.3</t>
  </si>
  <si>
    <t xml:space="preserve"> 122101101</t>
  </si>
  <si>
    <t>Odkopávka a prekopávka nezapažená v horninách 1-2 do 100 m3</t>
  </si>
  <si>
    <t>"rozšírenie</t>
  </si>
  <si>
    <t>0.7*14.4*0.15</t>
  </si>
  <si>
    <t xml:space="preserve"> 171209011</t>
  </si>
  <si>
    <t xml:space="preserve">Poplatok za skládku zeminy </t>
  </si>
  <si>
    <t>t</t>
  </si>
  <si>
    <t>(1.512+2.46)*1.6</t>
  </si>
  <si>
    <t xml:space="preserve"> 11/A 1</t>
  </si>
  <si>
    <t xml:space="preserve"> 274313341</t>
  </si>
  <si>
    <t>Betón základových pásov prostý triedy C16/20</t>
  </si>
  <si>
    <t xml:space="preserve"> 631571003</t>
  </si>
  <si>
    <t>Násyp zo štrkopiesku 0-32 (pre spevnenie podkladu)</t>
  </si>
  <si>
    <t>"rozširenie plochy vzadu</t>
  </si>
  <si>
    <t>14.4*0.7*0.15</t>
  </si>
  <si>
    <t xml:space="preserve"> 631362422</t>
  </si>
  <si>
    <t>Výstuž mazanín z betónov (z kameniva) a z ľahkých betónov, zo zváraných sietí KARI, priemer drôtu 6/6 mm, veľkosť oka 150x150 mm</t>
  </si>
  <si>
    <t>m2</t>
  </si>
  <si>
    <t>"plocha pamätníka</t>
  </si>
  <si>
    <t>((14.4*8.2)-0.93*1.4-13.8*0.3)</t>
  </si>
  <si>
    <t xml:space="preserve"> 631313711</t>
  </si>
  <si>
    <t>Mazanina z betónu prostého tr.C 25/30 hr.nad 80 do 120 mm</t>
  </si>
  <si>
    <t>(14.4*8.2)*0.12-0.93*1.4*0.12-13.8*0.3*0.12</t>
  </si>
  <si>
    <t xml:space="preserve"> 631351101</t>
  </si>
  <si>
    <t>Debnenie stien, rýh a otvorov v podlahách zhotovenie</t>
  </si>
  <si>
    <t>"olemovanie</t>
  </si>
  <si>
    <t>(14.4+8.2)*2*0.2</t>
  </si>
  <si>
    <t xml:space="preserve"> 631351102</t>
  </si>
  <si>
    <t>Debnenie stien, rýh a otvorov v podlahách odstránenie</t>
  </si>
  <si>
    <t xml:space="preserve"> 631319153</t>
  </si>
  <si>
    <t>Príplatok za prehlad. povrchu betónovej mazaniny min. tr.C 8/10 oceľ. hlad. hr. 80-120 mm</t>
  </si>
  <si>
    <t xml:space="preserve"> 13/B 1</t>
  </si>
  <si>
    <t xml:space="preserve"> 974031142</t>
  </si>
  <si>
    <t>Vysekávanie rýh v akomkoľvek murive tehlovom na akúkoľvek maltu do hĺbky 70 mm a š. do 70 mm,  -0,00900t</t>
  </si>
  <si>
    <t>m</t>
  </si>
  <si>
    <t>2*0.3</t>
  </si>
  <si>
    <t xml:space="preserve"> 965081812</t>
  </si>
  <si>
    <t>Búranie dlažieb, z kamen., cement., terazzových, čadičových alebo keram. dĺžky , hr.nad 10 mm,  -0,06500t</t>
  </si>
  <si>
    <t>"pamätník plocha</t>
  </si>
  <si>
    <t>15*7.8-14.4*0.3-1.4*0.93</t>
  </si>
  <si>
    <t xml:space="preserve"> 965042141</t>
  </si>
  <si>
    <t>Búranie podkladov pod dlažby, liatych dlažieb a mazanín,betón alebo liaty asfalt hr.do 100 mm, plochy nad 4 m2 -2,20000t</t>
  </si>
  <si>
    <t>15*7.8*0.12-14.4*0.3*0.12-1.4*0.93*0.12</t>
  </si>
  <si>
    <t xml:space="preserve"> 979081111</t>
  </si>
  <si>
    <t>Odvoz sutiny a vybúraných hmôt na skládku do 1 km</t>
  </si>
  <si>
    <t xml:space="preserve"> 979082111</t>
  </si>
  <si>
    <t>Vnútrostavenisková doprava sutiny a vybúraných hmôt do 10 m</t>
  </si>
  <si>
    <t xml:space="preserve"> 979081121</t>
  </si>
  <si>
    <t>Odvoz sutiny a vybúraných hmôt na skládku za každý ďalší 1 km</t>
  </si>
  <si>
    <t>36.643*4</t>
  </si>
  <si>
    <t xml:space="preserve"> 979089002</t>
  </si>
  <si>
    <t>Poplatok za skládku odpadov zo stavieb a demolácií - betón, tehly, obkladačky, dlaždice, keramika kategórie "O" - ostatné 17 01 ..</t>
  </si>
  <si>
    <t>321/B 1</t>
  </si>
  <si>
    <t xml:space="preserve"> 979086112</t>
  </si>
  <si>
    <t>Nakladanie alebo prekladanie na dopravný prostriedok pri vodorovnej doprave sutiny a vybúraných hmôt</t>
  </si>
  <si>
    <t>221/A 1</t>
  </si>
  <si>
    <t xml:space="preserve"> 998223011</t>
  </si>
  <si>
    <t>Presun hmôt pre pozemné komunikácie s krytom dláždeným (822 2.3, 822 5.3) akejkoľvek dĺžky objektu</t>
  </si>
  <si>
    <t>782/A 1</t>
  </si>
  <si>
    <t xml:space="preserve"> 772501140_1</t>
  </si>
  <si>
    <t>Kladenie dlažby z kameňa z pravouhlých dosiek alebo dlaždíc hr. do 30 mm vrátane prešpárovania</t>
  </si>
  <si>
    <t>14.4*8.2-13.8*0.3-0.93*1.4</t>
  </si>
  <si>
    <t xml:space="preserve"> 998772203</t>
  </si>
  <si>
    <t>Presun hmôt pre kamennú dlažbu v objektoch výšky nad 12 do 60 m</t>
  </si>
  <si>
    <t xml:space="preserve"> %</t>
  </si>
  <si>
    <t>S/S60</t>
  </si>
  <si>
    <t xml:space="preserve"> 5838514100</t>
  </si>
  <si>
    <t>Schodiskový stupeň žula brúsený 1000/350/150 mm</t>
  </si>
  <si>
    <t>M</t>
  </si>
  <si>
    <t>"olemovanie plochy</t>
  </si>
  <si>
    <t>(15+8.2)*2</t>
  </si>
  <si>
    <t xml:space="preserve"> 434121415_1</t>
  </si>
  <si>
    <t>Osadenie stupňa na olemovanie podstavca do flexiblného lepidla</t>
  </si>
  <si>
    <t xml:space="preserve"> 5838582100</t>
  </si>
  <si>
    <t>Doska kamenná rovná, hrúbka 3 cm - žula 450x450 mm s protišmýkovou úpravou</t>
  </si>
  <si>
    <t>112.638*1.1</t>
  </si>
  <si>
    <t>921/M21</t>
  </si>
  <si>
    <t xml:space="preserve"> 210010035</t>
  </si>
  <si>
    <t xml:space="preserve">Rúrka elektroinšt. ohybná kovová, "Kopex", uložená voľne </t>
  </si>
  <si>
    <t xml:space="preserve">"z boku k múru </t>
  </si>
  <si>
    <t>2*1.5</t>
  </si>
  <si>
    <t>S/S30</t>
  </si>
  <si>
    <t xml:space="preserve"> 3450716300</t>
  </si>
  <si>
    <t>Chránička káblová KOPOFLEX 50 mm 450N HDPE červená</t>
  </si>
  <si>
    <t/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</si>
  <si>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</si>
  <si>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</si>
  <si>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</si>
  <si>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</si>
  <si>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 xml:space="preserve">Dodávateľ: </t>
  </si>
  <si>
    <t>Dodávateľ: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</si>
</sst>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 ###\ ##0.00"/>
    <numFmt numFmtId="165" formatCode="###\ ###\ ##0.0000"/>
    <numFmt numFmtId="166" formatCode="###\ ###\ 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sz val="8"/>
      <color indexed="8"/>
      <name val="Calibri"/>
      <family val="2"/>
    </font>
    <font>
      <sz val="12"/>
      <color indexed="8"/>
      <name val="Arial CE"/>
      <family val="0"/>
    </font>
    <font>
      <sz val="12"/>
      <color indexed="8"/>
      <name val="Calibri"/>
      <family val="2"/>
    </font>
    <font>
      <b/>
      <sz val="9"/>
      <color indexed="8"/>
      <name val="Arial CE"/>
      <family val="0"/>
    </font>
    <font>
      <sz val="8"/>
      <color indexed="12"/>
      <name val="Arial CE"/>
      <family val="0"/>
    </font>
    <font>
      <sz val="11"/>
      <color indexed="12"/>
      <name val="Arial CE"/>
      <family val="0"/>
    </font>
    <font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8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9"/>
      <color theme="1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1"/>
      <color rgb="FF000000"/>
      <name val="Calibri"/>
      <family val="2"/>
    </font>
    <font>
      <sz val="8"/>
      <color rgb="FF0000FF"/>
      <name val="Arial CE"/>
      <family val="0"/>
    </font>
    <font>
      <sz val="11"/>
      <color rgb="FF0000FF"/>
      <name val="Arial CE"/>
      <family val="0"/>
    </font>
    <font>
      <sz val="11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rgb="FFFF0000"/>
      <name val="Calibri"/>
      <family val="2"/>
    </font>
    <font>
      <sz val="9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/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 style="thin">
        <color rgb="FF80808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808080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double">
        <color rgb="FF000000"/>
      </right>
      <top/>
      <bottom/>
    </border>
    <border>
      <left style="thin">
        <color rgb="FFFFFFFF"/>
      </left>
      <right style="double">
        <color rgb="FF000000"/>
      </right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/>
    </border>
    <border>
      <left/>
      <right style="thin">
        <color rgb="FFFFFFFF"/>
      </right>
      <top/>
      <bottom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/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/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/>
      <bottom/>
    </border>
    <border>
      <left style="double">
        <color rgb="FF000000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 style="thin">
        <color rgb="FF808080"/>
      </top>
      <bottom/>
    </border>
    <border>
      <left/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/>
      <right/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double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>
        <color rgb="FF808080"/>
      </left>
      <right/>
      <top style="double">
        <color rgb="FF000000"/>
      </top>
      <bottom/>
    </border>
    <border>
      <left style="thin">
        <color rgb="FF80808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/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/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/>
    </border>
    <border>
      <left style="thin">
        <color rgb="FFFFFFFF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 style="thin">
        <color rgb="FF80808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808080"/>
      </left>
      <right/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808080"/>
      </bottom>
    </border>
    <border>
      <left/>
      <right style="double">
        <color rgb="FF000000"/>
      </right>
      <top/>
      <bottom/>
    </border>
    <border>
      <left/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/>
      <bottom/>
    </border>
    <border>
      <left style="thin">
        <color rgb="FFFFFFFF"/>
      </left>
      <right style="thin">
        <color rgb="FF808080"/>
      </right>
      <top/>
      <bottom style="double">
        <color rgb="FF000000"/>
      </bottom>
    </border>
    <border>
      <left style="thin">
        <color rgb="FFFFFFFF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/>
    </border>
    <border>
      <left/>
      <right/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/>
      <right/>
      <top style="double">
        <color rgb="FF000000"/>
      </top>
      <bottom style="thin">
        <color rgb="FFFFFFFF"/>
      </bottom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/>
      <top style="double">
        <color rgb="FF000000"/>
      </top>
      <bottom style="thin">
        <color rgb="FF808080"/>
      </bottom>
    </border>
    <border>
      <left/>
      <right/>
      <top style="double">
        <color rgb="FF000000"/>
      </top>
      <bottom style="thin">
        <color rgb="FF808080"/>
      </bottom>
    </border>
    <border>
      <left/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9" fontId="51" fillId="0" borderId="11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164" fontId="51" fillId="0" borderId="16" xfId="0" applyNumberFormat="1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164" fontId="51" fillId="0" borderId="28" xfId="0" applyNumberFormat="1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6" fillId="0" borderId="31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2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34" xfId="0" applyFont="1" applyFill="1" applyBorder="1" applyAlignment="1">
      <alignment/>
    </xf>
    <xf numFmtId="0" fontId="56" fillId="0" borderId="32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38" xfId="0" applyFont="1" applyFill="1" applyBorder="1" applyAlignment="1">
      <alignment horizontal="center"/>
    </xf>
    <xf numFmtId="164" fontId="51" fillId="0" borderId="24" xfId="0" applyNumberFormat="1" applyFont="1" applyFill="1" applyBorder="1" applyAlignment="1">
      <alignment/>
    </xf>
    <xf numFmtId="0" fontId="56" fillId="0" borderId="41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3" xfId="0" applyFont="1" applyFill="1" applyBorder="1" applyAlignment="1">
      <alignment/>
    </xf>
    <xf numFmtId="0" fontId="56" fillId="0" borderId="44" xfId="0" applyFont="1" applyFill="1" applyBorder="1" applyAlignment="1">
      <alignment/>
    </xf>
    <xf numFmtId="0" fontId="56" fillId="0" borderId="45" xfId="0" applyFont="1" applyFill="1" applyBorder="1" applyAlignment="1">
      <alignment/>
    </xf>
    <xf numFmtId="0" fontId="56" fillId="0" borderId="46" xfId="0" applyFont="1" applyFill="1" applyBorder="1" applyAlignment="1">
      <alignment/>
    </xf>
    <xf numFmtId="0" fontId="56" fillId="0" borderId="47" xfId="0" applyFont="1" applyFill="1" applyBorder="1" applyAlignment="1">
      <alignment/>
    </xf>
    <xf numFmtId="164" fontId="51" fillId="0" borderId="48" xfId="0" applyNumberFormat="1" applyFont="1" applyFill="1" applyBorder="1" applyAlignment="1">
      <alignment/>
    </xf>
    <xf numFmtId="164" fontId="56" fillId="0" borderId="49" xfId="0" applyNumberFormat="1" applyFont="1" applyFill="1" applyBorder="1" applyAlignment="1">
      <alignment/>
    </xf>
    <xf numFmtId="164" fontId="56" fillId="0" borderId="44" xfId="0" applyNumberFormat="1" applyFont="1" applyFill="1" applyBorder="1" applyAlignment="1">
      <alignment/>
    </xf>
    <xf numFmtId="164" fontId="56" fillId="0" borderId="45" xfId="0" applyNumberFormat="1" applyFont="1" applyFill="1" applyBorder="1" applyAlignment="1">
      <alignment/>
    </xf>
    <xf numFmtId="164" fontId="56" fillId="0" borderId="46" xfId="0" applyNumberFormat="1" applyFont="1" applyFill="1" applyBorder="1" applyAlignment="1">
      <alignment/>
    </xf>
    <xf numFmtId="164" fontId="51" fillId="0" borderId="47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164" fontId="56" fillId="0" borderId="50" xfId="0" applyNumberFormat="1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0" fontId="51" fillId="0" borderId="54" xfId="0" applyFont="1" applyFill="1" applyBorder="1" applyAlignment="1">
      <alignment/>
    </xf>
    <xf numFmtId="0" fontId="51" fillId="0" borderId="55" xfId="0" applyFont="1" applyFill="1" applyBorder="1" applyAlignment="1">
      <alignment/>
    </xf>
    <xf numFmtId="164" fontId="51" fillId="0" borderId="25" xfId="0" applyNumberFormat="1" applyFont="1" applyFill="1" applyBorder="1" applyAlignment="1">
      <alignment/>
    </xf>
    <xf numFmtId="164" fontId="51" fillId="0" borderId="50" xfId="0" applyNumberFormat="1" applyFont="1" applyFill="1" applyBorder="1" applyAlignment="1">
      <alignment/>
    </xf>
    <xf numFmtId="164" fontId="56" fillId="0" borderId="56" xfId="0" applyNumberFormat="1" applyFont="1" applyFill="1" applyBorder="1" applyAlignment="1">
      <alignment/>
    </xf>
    <xf numFmtId="164" fontId="51" fillId="0" borderId="56" xfId="0" applyNumberFormat="1" applyFont="1" applyFill="1" applyBorder="1" applyAlignment="1">
      <alignment/>
    </xf>
    <xf numFmtId="0" fontId="52" fillId="0" borderId="57" xfId="0" applyFont="1" applyFill="1" applyBorder="1" applyAlignment="1">
      <alignment horizontal="center"/>
    </xf>
    <xf numFmtId="0" fontId="56" fillId="0" borderId="58" xfId="0" applyFont="1" applyFill="1" applyBorder="1" applyAlignment="1">
      <alignment/>
    </xf>
    <xf numFmtId="0" fontId="56" fillId="0" borderId="59" xfId="0" applyFont="1" applyFill="1" applyBorder="1" applyAlignment="1">
      <alignment/>
    </xf>
    <xf numFmtId="0" fontId="56" fillId="0" borderId="60" xfId="0" applyFont="1" applyFill="1" applyBorder="1" applyAlignment="1">
      <alignment horizontal="center"/>
    </xf>
    <xf numFmtId="0" fontId="56" fillId="0" borderId="61" xfId="0" applyFont="1" applyFill="1" applyBorder="1" applyAlignment="1">
      <alignment/>
    </xf>
    <xf numFmtId="164" fontId="56" fillId="0" borderId="61" xfId="0" applyNumberFormat="1" applyFont="1" applyFill="1" applyBorder="1" applyAlignment="1">
      <alignment/>
    </xf>
    <xf numFmtId="164" fontId="56" fillId="0" borderId="62" xfId="0" applyNumberFormat="1" applyFont="1" applyFill="1" applyBorder="1" applyAlignment="1">
      <alignment/>
    </xf>
    <xf numFmtId="164" fontId="56" fillId="0" borderId="63" xfId="0" applyNumberFormat="1" applyFont="1" applyFill="1" applyBorder="1" applyAlignment="1">
      <alignment/>
    </xf>
    <xf numFmtId="164" fontId="51" fillId="0" borderId="64" xfId="0" applyNumberFormat="1" applyFont="1" applyFill="1" applyBorder="1" applyAlignment="1">
      <alignment/>
    </xf>
    <xf numFmtId="164" fontId="52" fillId="0" borderId="65" xfId="0" applyNumberFormat="1" applyFont="1" applyFill="1" applyBorder="1" applyAlignment="1">
      <alignment/>
    </xf>
    <xf numFmtId="164" fontId="51" fillId="0" borderId="66" xfId="0" applyNumberFormat="1" applyFont="1" applyFill="1" applyBorder="1" applyAlignment="1">
      <alignment/>
    </xf>
    <xf numFmtId="0" fontId="51" fillId="0" borderId="67" xfId="0" applyFont="1" applyFill="1" applyBorder="1" applyAlignment="1">
      <alignment/>
    </xf>
    <xf numFmtId="0" fontId="51" fillId="0" borderId="68" xfId="0" applyFont="1" applyFill="1" applyBorder="1" applyAlignment="1">
      <alignment/>
    </xf>
    <xf numFmtId="0" fontId="51" fillId="0" borderId="69" xfId="0" applyFont="1" applyFill="1" applyBorder="1" applyAlignment="1">
      <alignment/>
    </xf>
    <xf numFmtId="0" fontId="56" fillId="0" borderId="70" xfId="0" applyFont="1" applyFill="1" applyBorder="1" applyAlignment="1">
      <alignment/>
    </xf>
    <xf numFmtId="0" fontId="51" fillId="0" borderId="71" xfId="0" applyFont="1" applyFill="1" applyBorder="1" applyAlignment="1">
      <alignment/>
    </xf>
    <xf numFmtId="0" fontId="56" fillId="0" borderId="72" xfId="0" applyFont="1" applyFill="1" applyBorder="1" applyAlignment="1">
      <alignment/>
    </xf>
    <xf numFmtId="164" fontId="56" fillId="0" borderId="73" xfId="0" applyNumberFormat="1" applyFont="1" applyFill="1" applyBorder="1" applyAlignment="1">
      <alignment/>
    </xf>
    <xf numFmtId="164" fontId="52" fillId="0" borderId="74" xfId="0" applyNumberFormat="1" applyFont="1" applyFill="1" applyBorder="1" applyAlignment="1">
      <alignment/>
    </xf>
    <xf numFmtId="164" fontId="52" fillId="0" borderId="75" xfId="0" applyNumberFormat="1" applyFont="1" applyFill="1" applyBorder="1" applyAlignment="1">
      <alignment/>
    </xf>
    <xf numFmtId="0" fontId="52" fillId="0" borderId="76" xfId="0" applyFont="1" applyFill="1" applyBorder="1" applyAlignment="1">
      <alignment horizontal="center"/>
    </xf>
    <xf numFmtId="0" fontId="56" fillId="0" borderId="77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164" fontId="51" fillId="0" borderId="78" xfId="0" applyNumberFormat="1" applyFont="1" applyFill="1" applyBorder="1" applyAlignment="1">
      <alignment/>
    </xf>
    <xf numFmtId="164" fontId="51" fillId="0" borderId="79" xfId="0" applyNumberFormat="1" applyFont="1" applyFill="1" applyBorder="1" applyAlignment="1">
      <alignment/>
    </xf>
    <xf numFmtId="0" fontId="56" fillId="0" borderId="73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5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56" fillId="0" borderId="80" xfId="0" applyNumberFormat="1" applyFont="1" applyFill="1" applyBorder="1" applyAlignment="1">
      <alignment/>
    </xf>
    <xf numFmtId="164" fontId="56" fillId="0" borderId="81" xfId="0" applyNumberFormat="1" applyFont="1" applyFill="1" applyBorder="1" applyAlignment="1">
      <alignment/>
    </xf>
    <xf numFmtId="164" fontId="51" fillId="0" borderId="80" xfId="0" applyNumberFormat="1" applyFont="1" applyFill="1" applyBorder="1" applyAlignment="1">
      <alignment/>
    </xf>
    <xf numFmtId="0" fontId="51" fillId="0" borderId="82" xfId="0" applyFont="1" applyFill="1" applyBorder="1" applyAlignment="1">
      <alignment/>
    </xf>
    <xf numFmtId="164" fontId="56" fillId="0" borderId="83" xfId="0" applyNumberFormat="1" applyFont="1" applyFill="1" applyBorder="1" applyAlignment="1">
      <alignment/>
    </xf>
    <xf numFmtId="0" fontId="51" fillId="0" borderId="84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164" fontId="51" fillId="0" borderId="81" xfId="0" applyNumberFormat="1" applyFont="1" applyFill="1" applyBorder="1" applyAlignment="1">
      <alignment/>
    </xf>
    <xf numFmtId="0" fontId="51" fillId="0" borderId="56" xfId="0" applyFont="1" applyFill="1" applyBorder="1" applyAlignment="1">
      <alignment/>
    </xf>
    <xf numFmtId="0" fontId="56" fillId="0" borderId="56" xfId="0" applyFont="1" applyFill="1" applyBorder="1" applyAlignment="1">
      <alignment/>
    </xf>
    <xf numFmtId="0" fontId="51" fillId="0" borderId="85" xfId="0" applyFont="1" applyFill="1" applyBorder="1" applyAlignment="1">
      <alignment/>
    </xf>
    <xf numFmtId="164" fontId="51" fillId="0" borderId="86" xfId="0" applyNumberFormat="1" applyFont="1" applyFill="1" applyBorder="1" applyAlignment="1">
      <alignment/>
    </xf>
    <xf numFmtId="164" fontId="52" fillId="0" borderId="87" xfId="0" applyNumberFormat="1" applyFont="1" applyFill="1" applyBorder="1" applyAlignment="1">
      <alignment/>
    </xf>
    <xf numFmtId="0" fontId="51" fillId="0" borderId="88" xfId="0" applyFont="1" applyFill="1" applyBorder="1" applyAlignment="1">
      <alignment/>
    </xf>
    <xf numFmtId="0" fontId="51" fillId="0" borderId="89" xfId="0" applyFont="1" applyFill="1" applyBorder="1" applyAlignment="1">
      <alignment/>
    </xf>
    <xf numFmtId="0" fontId="51" fillId="0" borderId="90" xfId="0" applyFont="1" applyFill="1" applyBorder="1" applyAlignment="1">
      <alignment/>
    </xf>
    <xf numFmtId="0" fontId="51" fillId="0" borderId="91" xfId="0" applyFont="1" applyFill="1" applyBorder="1" applyAlignment="1">
      <alignment/>
    </xf>
    <xf numFmtId="0" fontId="51" fillId="0" borderId="92" xfId="0" applyFont="1" applyFill="1" applyBorder="1" applyAlignment="1">
      <alignment/>
    </xf>
    <xf numFmtId="0" fontId="51" fillId="0" borderId="93" xfId="0" applyFont="1" applyFill="1" applyBorder="1" applyAlignment="1">
      <alignment/>
    </xf>
    <xf numFmtId="0" fontId="51" fillId="0" borderId="94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55" xfId="0" applyFont="1" applyFill="1" applyBorder="1" applyAlignment="1">
      <alignment/>
    </xf>
    <xf numFmtId="0" fontId="56" fillId="0" borderId="95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165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56" fillId="0" borderId="96" xfId="0" applyFont="1" applyBorder="1" applyAlignment="1">
      <alignment/>
    </xf>
    <xf numFmtId="164" fontId="56" fillId="0" borderId="96" xfId="0" applyNumberFormat="1" applyFont="1" applyBorder="1" applyAlignment="1">
      <alignment/>
    </xf>
    <xf numFmtId="165" fontId="56" fillId="0" borderId="96" xfId="0" applyNumberFormat="1" applyFont="1" applyBorder="1" applyAlignment="1">
      <alignment/>
    </xf>
    <xf numFmtId="0" fontId="57" fillId="0" borderId="0" xfId="0" applyFont="1" applyAlignment="1">
      <alignment/>
    </xf>
    <xf numFmtId="0" fontId="52" fillId="0" borderId="96" xfId="0" applyFont="1" applyBorder="1" applyAlignment="1">
      <alignment/>
    </xf>
    <xf numFmtId="164" fontId="52" fillId="0" borderId="96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165" fontId="56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2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166" fontId="51" fillId="0" borderId="0" xfId="0" applyNumberFormat="1" applyFont="1" applyAlignment="1">
      <alignment/>
    </xf>
    <xf numFmtId="0" fontId="52" fillId="33" borderId="96" xfId="0" applyFont="1" applyFill="1" applyBorder="1" applyAlignment="1">
      <alignment horizontal="center"/>
    </xf>
    <xf numFmtId="49" fontId="56" fillId="0" borderId="96" xfId="0" applyNumberFormat="1" applyFont="1" applyBorder="1" applyAlignment="1">
      <alignment/>
    </xf>
    <xf numFmtId="166" fontId="56" fillId="0" borderId="96" xfId="0" applyNumberFormat="1" applyFont="1" applyBorder="1" applyAlignment="1">
      <alignment/>
    </xf>
    <xf numFmtId="166" fontId="56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6" fillId="0" borderId="0" xfId="0" applyFont="1" applyAlignment="1">
      <alignment wrapText="1"/>
    </xf>
    <xf numFmtId="166" fontId="56" fillId="0" borderId="0" xfId="0" applyNumberFormat="1" applyFont="1" applyAlignment="1">
      <alignment wrapText="1"/>
    </xf>
    <xf numFmtId="164" fontId="56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166" fontId="61" fillId="0" borderId="0" xfId="0" applyNumberFormat="1" applyFont="1" applyAlignment="1">
      <alignment wrapText="1"/>
    </xf>
    <xf numFmtId="164" fontId="61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left" wrapText="1"/>
    </xf>
    <xf numFmtId="0" fontId="56" fillId="0" borderId="0" xfId="0" applyFont="1" applyAlignment="1">
      <alignment horizontal="left" wrapText="1"/>
    </xf>
    <xf numFmtId="49" fontId="56" fillId="0" borderId="0" xfId="0" applyNumberFormat="1" applyFont="1" applyAlignment="1">
      <alignment wrapText="1"/>
    </xf>
    <xf numFmtId="166" fontId="62" fillId="0" borderId="0" xfId="0" applyNumberFormat="1" applyFont="1" applyAlignment="1">
      <alignment/>
    </xf>
    <xf numFmtId="0" fontId="61" fillId="0" borderId="0" xfId="0" applyFont="1" applyAlignment="1">
      <alignment/>
    </xf>
    <xf numFmtId="166" fontId="61" fillId="0" borderId="0" xfId="0" applyNumberFormat="1" applyFont="1" applyAlignment="1">
      <alignment/>
    </xf>
    <xf numFmtId="49" fontId="56" fillId="0" borderId="0" xfId="0" applyNumberFormat="1" applyFont="1" applyAlignment="1">
      <alignment horizontal="left" wrapText="1"/>
    </xf>
    <xf numFmtId="166" fontId="52" fillId="0" borderId="0" xfId="0" applyNumberFormat="1" applyFont="1" applyAlignment="1">
      <alignment/>
    </xf>
    <xf numFmtId="0" fontId="64" fillId="0" borderId="0" xfId="0" applyFont="1" applyAlignment="1">
      <alignment wrapText="1"/>
    </xf>
    <xf numFmtId="164" fontId="64" fillId="0" borderId="0" xfId="0" applyNumberFormat="1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Alignment="1">
      <alignment horizontal="center" wrapText="1"/>
    </xf>
    <xf numFmtId="49" fontId="64" fillId="0" borderId="0" xfId="0" applyNumberFormat="1" applyFont="1" applyAlignment="1">
      <alignment horizontal="left" wrapText="1"/>
    </xf>
    <xf numFmtId="166" fontId="64" fillId="0" borderId="0" xfId="0" applyNumberFormat="1" applyFont="1" applyAlignment="1">
      <alignment wrapText="1"/>
    </xf>
    <xf numFmtId="0" fontId="64" fillId="0" borderId="0" xfId="0" applyFont="1" applyAlignment="1">
      <alignment/>
    </xf>
    <xf numFmtId="166" fontId="64" fillId="0" borderId="0" xfId="0" applyNumberFormat="1" applyFont="1" applyAlignment="1">
      <alignment/>
    </xf>
    <xf numFmtId="166" fontId="65" fillId="0" borderId="0" xfId="0" applyNumberFormat="1" applyFont="1" applyAlignment="1">
      <alignment/>
    </xf>
    <xf numFmtId="0" fontId="51" fillId="0" borderId="0" xfId="0" applyFont="1" applyAlignment="1" quotePrefix="1">
      <alignment/>
    </xf>
    <xf numFmtId="0" fontId="67" fillId="0" borderId="0" xfId="0" applyFont="1" applyAlignment="1">
      <alignment/>
    </xf>
    <xf numFmtId="0" fontId="68" fillId="0" borderId="96" xfId="0" applyFont="1" applyBorder="1" applyAlignment="1">
      <alignment/>
    </xf>
    <xf numFmtId="164" fontId="68" fillId="0" borderId="96" xfId="0" applyNumberFormat="1" applyFont="1" applyBorder="1" applyAlignment="1">
      <alignment/>
    </xf>
    <xf numFmtId="166" fontId="68" fillId="0" borderId="96" xfId="0" applyNumberFormat="1" applyFont="1" applyBorder="1" applyAlignment="1">
      <alignment/>
    </xf>
    <xf numFmtId="0" fontId="69" fillId="0" borderId="96" xfId="0" applyFont="1" applyBorder="1" applyAlignment="1">
      <alignment/>
    </xf>
    <xf numFmtId="164" fontId="0" fillId="0" borderId="0" xfId="0" applyNumberFormat="1" applyAlignment="1">
      <alignment/>
    </xf>
    <xf numFmtId="164" fontId="52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164" fontId="52" fillId="0" borderId="14" xfId="0" applyNumberFormat="1" applyFont="1" applyFill="1" applyBorder="1" applyAlignment="1">
      <alignment/>
    </xf>
    <xf numFmtId="0" fontId="52" fillId="0" borderId="97" xfId="0" applyFont="1" applyFill="1" applyBorder="1" applyAlignment="1">
      <alignment/>
    </xf>
    <xf numFmtId="164" fontId="52" fillId="0" borderId="97" xfId="0" applyNumberFormat="1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70" fillId="0" borderId="98" xfId="0" applyFont="1" applyFill="1" applyBorder="1" applyAlignment="1">
      <alignment wrapText="1"/>
    </xf>
    <xf numFmtId="0" fontId="70" fillId="0" borderId="99" xfId="0" applyFont="1" applyFill="1" applyBorder="1" applyAlignment="1">
      <alignment wrapText="1"/>
    </xf>
    <xf numFmtId="0" fontId="70" fillId="0" borderId="100" xfId="0" applyFont="1" applyFill="1" applyBorder="1" applyAlignment="1">
      <alignment wrapText="1"/>
    </xf>
    <xf numFmtId="0" fontId="56" fillId="0" borderId="98" xfId="0" applyFont="1" applyFill="1" applyBorder="1" applyAlignment="1">
      <alignment wrapText="1"/>
    </xf>
    <xf numFmtId="0" fontId="51" fillId="0" borderId="99" xfId="0" applyFont="1" applyFill="1" applyBorder="1" applyAlignment="1">
      <alignment wrapText="1"/>
    </xf>
    <xf numFmtId="0" fontId="51" fillId="0" borderId="100" xfId="0" applyFont="1" applyFill="1" applyBorder="1" applyAlignment="1">
      <alignment wrapText="1"/>
    </xf>
    <xf numFmtId="0" fontId="56" fillId="0" borderId="101" xfId="0" applyFont="1" applyFill="1" applyBorder="1" applyAlignment="1">
      <alignment wrapText="1"/>
    </xf>
    <xf numFmtId="0" fontId="51" fillId="0" borderId="102" xfId="0" applyFont="1" applyFill="1" applyBorder="1" applyAlignment="1">
      <alignment wrapText="1"/>
    </xf>
    <xf numFmtId="0" fontId="51" fillId="0" borderId="103" xfId="0" applyFont="1" applyFill="1" applyBorder="1" applyAlignment="1">
      <alignment wrapText="1"/>
    </xf>
    <xf numFmtId="0" fontId="52" fillId="0" borderId="12" xfId="0" applyFont="1" applyBorder="1" applyAlignment="1">
      <alignment wrapText="1"/>
    </xf>
    <xf numFmtId="0" fontId="51" fillId="0" borderId="8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51" fillId="0" borderId="8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5.57421875" style="0" customWidth="1"/>
    <col min="2" max="3" width="15.57421875" style="0" customWidth="1"/>
    <col min="4" max="6" width="8.57421875" style="0" customWidth="1"/>
    <col min="7" max="7" width="15.57421875" style="0" customWidth="1"/>
    <col min="8" max="8" width="3.57421875" style="0" customWidth="1"/>
    <col min="9" max="26" width="0" style="0" hidden="1" customWidth="1"/>
    <col min="27" max="16384" width="8.710937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204" t="s">
        <v>1</v>
      </c>
      <c r="B3" s="204"/>
      <c r="C3" s="204"/>
      <c r="D3" s="204"/>
      <c r="E3" s="204"/>
      <c r="F3" s="7" t="s">
        <v>3</v>
      </c>
      <c r="G3" s="7" t="s">
        <v>4</v>
      </c>
    </row>
    <row r="4" spans="1:7" ht="15">
      <c r="A4" s="204"/>
      <c r="B4" s="204"/>
      <c r="C4" s="204"/>
      <c r="D4" s="204"/>
      <c r="E4" s="204"/>
      <c r="F4" s="8">
        <v>0.2</v>
      </c>
      <c r="G4" s="8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61" t="s">
        <v>12</v>
      </c>
      <c r="B7" s="67">
        <f>'SO 01 - bez podst.'!I114-Rekapitulácia!D7</f>
        <v>0</v>
      </c>
      <c r="C7" s="67">
        <f>'Kryci_list SO 01 - bez podst.'!J26</f>
        <v>0</v>
      </c>
      <c r="D7" s="67">
        <v>0</v>
      </c>
      <c r="E7" s="67">
        <f>'Kryci_list SO 01 - bez podst.'!J17</f>
        <v>0</v>
      </c>
      <c r="F7" s="67">
        <v>0</v>
      </c>
      <c r="G7" s="67">
        <f>B7+C7+D7+E7+F7</f>
        <v>0</v>
      </c>
      <c r="K7">
        <f>'SO 01 - bez podst.'!K114</f>
        <v>0</v>
      </c>
      <c r="Q7">
        <v>30.126</v>
      </c>
    </row>
    <row r="8" spans="1:26" ht="15">
      <c r="A8" s="202" t="s">
        <v>193</v>
      </c>
      <c r="B8" s="203">
        <f>SUM(B7:B7)</f>
        <v>0</v>
      </c>
      <c r="C8" s="203">
        <f>SUM(C7:C7)</f>
        <v>0</v>
      </c>
      <c r="D8" s="203">
        <f>SUM(D7:D7)</f>
        <v>0</v>
      </c>
      <c r="E8" s="203">
        <f>SUM(E7:E7)</f>
        <v>0</v>
      </c>
      <c r="F8" s="203">
        <f>SUM(F7:F7)</f>
        <v>0</v>
      </c>
      <c r="G8" s="203">
        <f>SUM(G7:G7)-SUM(Z7:Z7)</f>
        <v>0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5">
      <c r="A9" s="200" t="s">
        <v>194</v>
      </c>
      <c r="B9" s="201">
        <f>G8-SUM(Rekapitulácia!K7:Rekapitulácia!K7)*1</f>
        <v>0</v>
      </c>
      <c r="C9" s="201"/>
      <c r="D9" s="201"/>
      <c r="E9" s="201"/>
      <c r="F9" s="201"/>
      <c r="G9" s="201">
        <f>ROUND(((ROUND(B9,2)*20)/100),2)*1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">
      <c r="A10" s="5" t="s">
        <v>195</v>
      </c>
      <c r="B10" s="198">
        <f>(G8-B9)</f>
        <v>0</v>
      </c>
      <c r="C10" s="198"/>
      <c r="D10" s="198"/>
      <c r="E10" s="198"/>
      <c r="F10" s="198"/>
      <c r="G10" s="198">
        <f>ROUND(((ROUND(B10,2)*0)/100),2)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>
      <c r="A11" s="5" t="s">
        <v>196</v>
      </c>
      <c r="B11" s="198"/>
      <c r="C11" s="198"/>
      <c r="D11" s="198"/>
      <c r="E11" s="198"/>
      <c r="F11" s="198"/>
      <c r="G11" s="198">
        <f>SUM(G8:G10)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7" ht="15">
      <c r="A12" s="10"/>
      <c r="B12" s="199"/>
      <c r="C12" s="199"/>
      <c r="D12" s="199"/>
      <c r="E12" s="199"/>
      <c r="F12" s="199"/>
      <c r="G12" s="199"/>
    </row>
    <row r="13" spans="1:7" ht="15">
      <c r="A13" s="10"/>
      <c r="B13" s="199"/>
      <c r="C13" s="199"/>
      <c r="D13" s="199"/>
      <c r="E13" s="199"/>
      <c r="F13" s="199"/>
      <c r="G13" s="199"/>
    </row>
    <row r="14" spans="1:7" ht="15">
      <c r="A14" s="10"/>
      <c r="B14" s="199"/>
      <c r="C14" s="199"/>
      <c r="D14" s="199"/>
      <c r="E14" s="199"/>
      <c r="F14" s="199"/>
      <c r="G14" s="199"/>
    </row>
    <row r="15" spans="1:7" ht="15">
      <c r="A15" s="10"/>
      <c r="B15" s="199"/>
      <c r="C15" s="199"/>
      <c r="D15" s="199"/>
      <c r="E15" s="199"/>
      <c r="F15" s="199"/>
      <c r="G15" s="199"/>
    </row>
    <row r="16" spans="1:7" ht="15">
      <c r="A16" s="10"/>
      <c r="B16" s="199"/>
      <c r="C16" s="199"/>
      <c r="D16" s="199"/>
      <c r="E16" s="199"/>
      <c r="F16" s="199"/>
      <c r="G16" s="199"/>
    </row>
    <row r="17" spans="1:7" ht="15">
      <c r="A17" s="10"/>
      <c r="B17" s="199"/>
      <c r="C17" s="199"/>
      <c r="D17" s="199"/>
      <c r="E17" s="199"/>
      <c r="F17" s="199"/>
      <c r="G17" s="199"/>
    </row>
    <row r="18" spans="1:7" ht="15">
      <c r="A18" s="10"/>
      <c r="B18" s="199"/>
      <c r="C18" s="199"/>
      <c r="D18" s="199"/>
      <c r="E18" s="199"/>
      <c r="F18" s="199"/>
      <c r="G18" s="199"/>
    </row>
    <row r="19" spans="1:7" ht="15">
      <c r="A19" s="10"/>
      <c r="B19" s="199"/>
      <c r="C19" s="199"/>
      <c r="D19" s="199"/>
      <c r="E19" s="199"/>
      <c r="F19" s="199"/>
      <c r="G19" s="199"/>
    </row>
    <row r="20" spans="1:7" ht="15">
      <c r="A20" s="10"/>
      <c r="B20" s="199"/>
      <c r="C20" s="199"/>
      <c r="D20" s="199"/>
      <c r="E20" s="199"/>
      <c r="F20" s="199"/>
      <c r="G20" s="199"/>
    </row>
    <row r="21" spans="1:7" ht="15">
      <c r="A21" s="10"/>
      <c r="B21" s="199"/>
      <c r="C21" s="199"/>
      <c r="D21" s="199"/>
      <c r="E21" s="199"/>
      <c r="F21" s="199"/>
      <c r="G21" s="199"/>
    </row>
    <row r="22" spans="1:7" ht="15">
      <c r="A22" s="10"/>
      <c r="B22" s="199"/>
      <c r="C22" s="199"/>
      <c r="D22" s="199"/>
      <c r="E22" s="199"/>
      <c r="F22" s="199"/>
      <c r="G22" s="199"/>
    </row>
    <row r="23" spans="1:7" ht="15">
      <c r="A23" s="10"/>
      <c r="B23" s="199"/>
      <c r="C23" s="199"/>
      <c r="D23" s="199"/>
      <c r="E23" s="199"/>
      <c r="F23" s="199"/>
      <c r="G23" s="199"/>
    </row>
    <row r="24" spans="1:7" ht="15">
      <c r="A24" s="10"/>
      <c r="B24" s="199"/>
      <c r="C24" s="199"/>
      <c r="D24" s="199"/>
      <c r="E24" s="199"/>
      <c r="F24" s="199"/>
      <c r="G24" s="199"/>
    </row>
    <row r="25" spans="1:7" ht="15">
      <c r="A25" s="10"/>
      <c r="B25" s="199"/>
      <c r="C25" s="199"/>
      <c r="D25" s="199"/>
      <c r="E25" s="199"/>
      <c r="F25" s="199"/>
      <c r="G25" s="199"/>
    </row>
    <row r="26" spans="1:7" ht="15">
      <c r="A26" s="10"/>
      <c r="B26" s="199"/>
      <c r="C26" s="199"/>
      <c r="D26" s="199"/>
      <c r="E26" s="199"/>
      <c r="F26" s="199"/>
      <c r="G26" s="199"/>
    </row>
    <row r="27" spans="1:7" ht="15">
      <c r="A27" s="10"/>
      <c r="B27" s="199"/>
      <c r="C27" s="199"/>
      <c r="D27" s="199"/>
      <c r="E27" s="199"/>
      <c r="F27" s="199"/>
      <c r="G27" s="199"/>
    </row>
    <row r="28" spans="1:7" ht="15">
      <c r="A28" s="10"/>
      <c r="B28" s="199"/>
      <c r="C28" s="199"/>
      <c r="D28" s="199"/>
      <c r="E28" s="199"/>
      <c r="F28" s="199"/>
      <c r="G28" s="199"/>
    </row>
    <row r="29" spans="1:7" ht="15">
      <c r="A29" s="10"/>
      <c r="B29" s="199"/>
      <c r="C29" s="199"/>
      <c r="D29" s="199"/>
      <c r="E29" s="199"/>
      <c r="F29" s="199"/>
      <c r="G29" s="199"/>
    </row>
    <row r="30" spans="1:7" ht="15">
      <c r="A30" s="10"/>
      <c r="B30" s="199"/>
      <c r="C30" s="199"/>
      <c r="D30" s="199"/>
      <c r="E30" s="199"/>
      <c r="F30" s="199"/>
      <c r="G30" s="199"/>
    </row>
    <row r="31" spans="1:7" ht="15">
      <c r="A31" s="10"/>
      <c r="B31" s="199"/>
      <c r="C31" s="199"/>
      <c r="D31" s="199"/>
      <c r="E31" s="199"/>
      <c r="F31" s="199"/>
      <c r="G31" s="199"/>
    </row>
    <row r="32" spans="1:7" ht="15">
      <c r="A32" s="10"/>
      <c r="B32" s="199"/>
      <c r="C32" s="199"/>
      <c r="D32" s="199"/>
      <c r="E32" s="199"/>
      <c r="F32" s="199"/>
      <c r="G32" s="199"/>
    </row>
    <row r="33" spans="1:7" ht="15">
      <c r="A33" s="10"/>
      <c r="B33" s="199"/>
      <c r="C33" s="199"/>
      <c r="D33" s="199"/>
      <c r="E33" s="199"/>
      <c r="F33" s="199"/>
      <c r="G33" s="199"/>
    </row>
    <row r="34" spans="1:7" ht="15">
      <c r="A34" s="1"/>
      <c r="B34" s="141"/>
      <c r="C34" s="141"/>
      <c r="D34" s="141"/>
      <c r="E34" s="141"/>
      <c r="F34" s="141"/>
      <c r="G34" s="141"/>
    </row>
    <row r="35" spans="1:7" ht="15">
      <c r="A35" s="1"/>
      <c r="B35" s="141"/>
      <c r="C35" s="141"/>
      <c r="D35" s="141"/>
      <c r="E35" s="141"/>
      <c r="F35" s="141"/>
      <c r="G35" s="141"/>
    </row>
    <row r="36" spans="1:7" ht="15">
      <c r="A36" s="1"/>
      <c r="B36" s="141"/>
      <c r="C36" s="141"/>
      <c r="D36" s="141"/>
      <c r="E36" s="141"/>
      <c r="F36" s="141"/>
      <c r="G36" s="141"/>
    </row>
    <row r="37" spans="1:7" ht="15">
      <c r="A37" s="1"/>
      <c r="B37" s="141"/>
      <c r="C37" s="141"/>
      <c r="D37" s="141"/>
      <c r="E37" s="141"/>
      <c r="F37" s="141"/>
      <c r="G37" s="141"/>
    </row>
    <row r="38" spans="1:7" ht="15">
      <c r="A38" s="1"/>
      <c r="B38" s="141"/>
      <c r="C38" s="141"/>
      <c r="D38" s="141"/>
      <c r="E38" s="141"/>
      <c r="F38" s="141"/>
      <c r="G38" s="141"/>
    </row>
    <row r="39" spans="1:7" ht="15">
      <c r="A39" s="1"/>
      <c r="B39" s="141"/>
      <c r="C39" s="141"/>
      <c r="D39" s="141"/>
      <c r="E39" s="141"/>
      <c r="F39" s="141"/>
      <c r="G39" s="141"/>
    </row>
    <row r="40" spans="1:7" ht="15">
      <c r="A40" s="1"/>
      <c r="B40" s="141"/>
      <c r="C40" s="141"/>
      <c r="D40" s="141"/>
      <c r="E40" s="141"/>
      <c r="F40" s="141"/>
      <c r="G40" s="141"/>
    </row>
    <row r="41" spans="1:7" ht="15">
      <c r="A41" s="1"/>
      <c r="B41" s="141"/>
      <c r="C41" s="141"/>
      <c r="D41" s="141"/>
      <c r="E41" s="141"/>
      <c r="F41" s="141"/>
      <c r="G41" s="141"/>
    </row>
    <row r="42" spans="1:7" ht="15">
      <c r="A42" s="1"/>
      <c r="B42" s="141"/>
      <c r="C42" s="141"/>
      <c r="D42" s="141"/>
      <c r="E42" s="141"/>
      <c r="F42" s="141"/>
      <c r="G42" s="141"/>
    </row>
    <row r="43" spans="1:7" ht="15">
      <c r="A43" s="1"/>
      <c r="B43" s="141"/>
      <c r="C43" s="141"/>
      <c r="D43" s="141"/>
      <c r="E43" s="141"/>
      <c r="F43" s="141"/>
      <c r="G43" s="141"/>
    </row>
    <row r="44" spans="1:7" ht="15">
      <c r="A44" s="1"/>
      <c r="B44" s="141"/>
      <c r="C44" s="141"/>
      <c r="D44" s="141"/>
      <c r="E44" s="141"/>
      <c r="F44" s="141"/>
      <c r="G44" s="141"/>
    </row>
    <row r="45" spans="1:7" ht="15">
      <c r="A45" s="1"/>
      <c r="B45" s="141"/>
      <c r="C45" s="141"/>
      <c r="D45" s="141"/>
      <c r="E45" s="141"/>
      <c r="F45" s="141"/>
      <c r="G45" s="141"/>
    </row>
    <row r="46" spans="1:7" ht="15">
      <c r="A46" s="1"/>
      <c r="B46" s="141"/>
      <c r="C46" s="141"/>
      <c r="D46" s="141"/>
      <c r="E46" s="141"/>
      <c r="F46" s="141"/>
      <c r="G46" s="141"/>
    </row>
    <row r="47" spans="1:7" ht="15">
      <c r="A47" s="1"/>
      <c r="B47" s="141"/>
      <c r="C47" s="141"/>
      <c r="D47" s="141"/>
      <c r="E47" s="141"/>
      <c r="F47" s="141"/>
      <c r="G47" s="141"/>
    </row>
    <row r="48" spans="1:7" ht="15">
      <c r="A48" s="1"/>
      <c r="B48" s="141"/>
      <c r="C48" s="141"/>
      <c r="D48" s="141"/>
      <c r="E48" s="141"/>
      <c r="F48" s="141"/>
      <c r="G48" s="141"/>
    </row>
    <row r="49" spans="1:7" ht="15">
      <c r="A49" s="1"/>
      <c r="B49" s="141"/>
      <c r="C49" s="141"/>
      <c r="D49" s="141"/>
      <c r="E49" s="141"/>
      <c r="F49" s="141"/>
      <c r="G49" s="141"/>
    </row>
    <row r="50" spans="1:7" ht="15">
      <c r="A50" s="1"/>
      <c r="B50" s="141"/>
      <c r="C50" s="141"/>
      <c r="D50" s="141"/>
      <c r="E50" s="141"/>
      <c r="F50" s="141"/>
      <c r="G50" s="141"/>
    </row>
    <row r="51" spans="2:7" ht="15">
      <c r="B51" s="197"/>
      <c r="C51" s="197"/>
      <c r="D51" s="197"/>
      <c r="E51" s="197"/>
      <c r="F51" s="197"/>
      <c r="G51" s="197"/>
    </row>
    <row r="52" spans="2:7" ht="15">
      <c r="B52" s="197"/>
      <c r="C52" s="197"/>
      <c r="D52" s="197"/>
      <c r="E52" s="197"/>
      <c r="F52" s="197"/>
      <c r="G52" s="197"/>
    </row>
    <row r="53" spans="2:7" ht="15">
      <c r="B53" s="197"/>
      <c r="C53" s="197"/>
      <c r="D53" s="197"/>
      <c r="E53" s="197"/>
      <c r="F53" s="197"/>
      <c r="G53" s="197"/>
    </row>
    <row r="54" spans="2:7" ht="15">
      <c r="B54" s="197"/>
      <c r="C54" s="197"/>
      <c r="D54" s="197"/>
      <c r="E54" s="197"/>
      <c r="F54" s="197"/>
      <c r="G54" s="197"/>
    </row>
    <row r="55" spans="2:7" ht="15">
      <c r="B55" s="197"/>
      <c r="C55" s="197"/>
      <c r="D55" s="197"/>
      <c r="E55" s="197"/>
      <c r="F55" s="197"/>
      <c r="G55" s="197"/>
    </row>
    <row r="56" spans="2:7" ht="15">
      <c r="B56" s="197"/>
      <c r="C56" s="197"/>
      <c r="D56" s="197"/>
      <c r="E56" s="197"/>
      <c r="F56" s="197"/>
      <c r="G56" s="197"/>
    </row>
    <row r="57" spans="2:7" ht="15">
      <c r="B57" s="197"/>
      <c r="C57" s="197"/>
      <c r="D57" s="197"/>
      <c r="E57" s="197"/>
      <c r="F57" s="197"/>
      <c r="G57" s="197"/>
    </row>
    <row r="58" spans="2:7" ht="15">
      <c r="B58" s="197"/>
      <c r="C58" s="197"/>
      <c r="D58" s="197"/>
      <c r="E58" s="197"/>
      <c r="F58" s="197"/>
      <c r="G58" s="197"/>
    </row>
    <row r="59" spans="2:7" ht="15">
      <c r="B59" s="197"/>
      <c r="C59" s="197"/>
      <c r="D59" s="197"/>
      <c r="E59" s="197"/>
      <c r="F59" s="197"/>
      <c r="G59" s="197"/>
    </row>
    <row r="60" spans="2:7" ht="15">
      <c r="B60" s="197"/>
      <c r="C60" s="197"/>
      <c r="D60" s="197"/>
      <c r="E60" s="197"/>
      <c r="F60" s="197"/>
      <c r="G60" s="197"/>
    </row>
    <row r="61" spans="2:7" ht="15">
      <c r="B61" s="197"/>
      <c r="C61" s="197"/>
      <c r="D61" s="197"/>
      <c r="E61" s="197"/>
      <c r="F61" s="197"/>
      <c r="G61" s="197"/>
    </row>
    <row r="62" spans="2:7" ht="15">
      <c r="B62" s="197"/>
      <c r="C62" s="197"/>
      <c r="D62" s="197"/>
      <c r="E62" s="197"/>
      <c r="F62" s="197"/>
      <c r="G62" s="197"/>
    </row>
    <row r="63" spans="2:7" ht="15">
      <c r="B63" s="197"/>
      <c r="C63" s="197"/>
      <c r="D63" s="197"/>
      <c r="E63" s="197"/>
      <c r="F63" s="197"/>
      <c r="G63" s="197"/>
    </row>
    <row r="64" spans="2:7" ht="15">
      <c r="B64" s="197"/>
      <c r="C64" s="197"/>
      <c r="D64" s="197"/>
      <c r="E64" s="197"/>
      <c r="F64" s="197"/>
      <c r="G64" s="197"/>
    </row>
    <row r="65" spans="2:7" ht="15">
      <c r="B65" s="197"/>
      <c r="C65" s="197"/>
      <c r="D65" s="197"/>
      <c r="E65" s="197"/>
      <c r="F65" s="197"/>
      <c r="G65" s="197"/>
    </row>
    <row r="66" spans="2:7" ht="15">
      <c r="B66" s="197"/>
      <c r="C66" s="197"/>
      <c r="D66" s="197"/>
      <c r="E66" s="197"/>
      <c r="F66" s="197"/>
      <c r="G66" s="197"/>
    </row>
    <row r="67" spans="2:7" ht="15">
      <c r="B67" s="197"/>
      <c r="C67" s="197"/>
      <c r="D67" s="197"/>
      <c r="E67" s="197"/>
      <c r="F67" s="197"/>
      <c r="G67" s="197"/>
    </row>
    <row r="68" spans="2:7" ht="15">
      <c r="B68" s="197"/>
      <c r="C68" s="197"/>
      <c r="D68" s="197"/>
      <c r="E68" s="197"/>
      <c r="F68" s="197"/>
      <c r="G68" s="197"/>
    </row>
    <row r="69" spans="2:7" ht="15">
      <c r="B69" s="197"/>
      <c r="C69" s="197"/>
      <c r="D69" s="197"/>
      <c r="E69" s="197"/>
      <c r="F69" s="197"/>
      <c r="G69" s="197"/>
    </row>
    <row r="70" spans="2:7" ht="15">
      <c r="B70" s="197"/>
      <c r="C70" s="197"/>
      <c r="D70" s="197"/>
      <c r="E70" s="197"/>
      <c r="F70" s="197"/>
      <c r="G70" s="197"/>
    </row>
    <row r="71" spans="2:7" ht="15">
      <c r="B71" s="197"/>
      <c r="C71" s="197"/>
      <c r="D71" s="197"/>
      <c r="E71" s="197"/>
      <c r="F71" s="197"/>
      <c r="G71" s="197"/>
    </row>
    <row r="72" spans="2:7" ht="15">
      <c r="B72" s="197"/>
      <c r="C72" s="197"/>
      <c r="D72" s="197"/>
      <c r="E72" s="197"/>
      <c r="F72" s="197"/>
      <c r="G72" s="197"/>
    </row>
    <row r="73" spans="2:7" ht="15">
      <c r="B73" s="197"/>
      <c r="C73" s="197"/>
      <c r="D73" s="197"/>
      <c r="E73" s="197"/>
      <c r="F73" s="197"/>
      <c r="G73" s="197"/>
    </row>
    <row r="74" spans="2:7" ht="15">
      <c r="B74" s="197"/>
      <c r="C74" s="197"/>
      <c r="D74" s="197"/>
      <c r="E74" s="197"/>
      <c r="F74" s="197"/>
      <c r="G74" s="197"/>
    </row>
    <row r="75" spans="2:7" ht="15">
      <c r="B75" s="197"/>
      <c r="C75" s="197"/>
      <c r="D75" s="197"/>
      <c r="E75" s="197"/>
      <c r="F75" s="197"/>
      <c r="G75" s="197"/>
    </row>
    <row r="76" spans="2:7" ht="15">
      <c r="B76" s="197"/>
      <c r="C76" s="197"/>
      <c r="D76" s="197"/>
      <c r="E76" s="197"/>
      <c r="F76" s="197"/>
      <c r="G76" s="197"/>
    </row>
    <row r="77" spans="2:7" ht="15">
      <c r="B77" s="197"/>
      <c r="C77" s="197"/>
      <c r="D77" s="197"/>
      <c r="E77" s="197"/>
      <c r="F77" s="197"/>
      <c r="G77" s="197"/>
    </row>
    <row r="78" spans="2:7" ht="15">
      <c r="B78" s="197"/>
      <c r="C78" s="197"/>
      <c r="D78" s="197"/>
      <c r="E78" s="197"/>
      <c r="F78" s="197"/>
      <c r="G78" s="197"/>
    </row>
    <row r="79" spans="2:7" ht="15">
      <c r="B79" s="197"/>
      <c r="C79" s="197"/>
      <c r="D79" s="197"/>
      <c r="E79" s="197"/>
      <c r="F79" s="197"/>
      <c r="G79" s="197"/>
    </row>
    <row r="80" spans="2:7" ht="15">
      <c r="B80" s="197"/>
      <c r="C80" s="197"/>
      <c r="D80" s="197"/>
      <c r="E80" s="197"/>
      <c r="F80" s="197"/>
      <c r="G80" s="197"/>
    </row>
    <row r="81" spans="2:7" ht="15">
      <c r="B81" s="197"/>
      <c r="C81" s="197"/>
      <c r="D81" s="197"/>
      <c r="E81" s="197"/>
      <c r="F81" s="197"/>
      <c r="G81" s="197"/>
    </row>
    <row r="82" spans="2:7" ht="15">
      <c r="B82" s="197"/>
      <c r="C82" s="197"/>
      <c r="D82" s="197"/>
      <c r="E82" s="197"/>
      <c r="F82" s="197"/>
      <c r="G82" s="197"/>
    </row>
    <row r="83" spans="2:7" ht="15">
      <c r="B83" s="197"/>
      <c r="C83" s="197"/>
      <c r="D83" s="197"/>
      <c r="E83" s="197"/>
      <c r="F83" s="197"/>
      <c r="G83" s="197"/>
    </row>
    <row r="84" spans="2:7" ht="15">
      <c r="B84" s="197"/>
      <c r="C84" s="197"/>
      <c r="D84" s="197"/>
      <c r="E84" s="197"/>
      <c r="F84" s="197"/>
      <c r="G84" s="197"/>
    </row>
    <row r="85" spans="2:7" ht="15">
      <c r="B85" s="197"/>
      <c r="C85" s="197"/>
      <c r="D85" s="197"/>
      <c r="E85" s="197"/>
      <c r="F85" s="197"/>
      <c r="G85" s="197"/>
    </row>
    <row r="86" spans="2:7" ht="15">
      <c r="B86" s="197"/>
      <c r="C86" s="197"/>
      <c r="D86" s="197"/>
      <c r="E86" s="197"/>
      <c r="F86" s="197"/>
      <c r="G86" s="197"/>
    </row>
    <row r="87" spans="2:7" ht="15">
      <c r="B87" s="197"/>
      <c r="C87" s="197"/>
      <c r="D87" s="197"/>
      <c r="E87" s="197"/>
      <c r="F87" s="197"/>
      <c r="G87" s="197"/>
    </row>
    <row r="88" spans="2:7" ht="15">
      <c r="B88" s="197"/>
      <c r="C88" s="197"/>
      <c r="D88" s="197"/>
      <c r="E88" s="197"/>
      <c r="F88" s="197"/>
      <c r="G88" s="197"/>
    </row>
    <row r="89" spans="2:7" ht="15">
      <c r="B89" s="197"/>
      <c r="C89" s="197"/>
      <c r="D89" s="197"/>
      <c r="E89" s="197"/>
      <c r="F89" s="197"/>
      <c r="G89" s="197"/>
    </row>
    <row r="90" spans="2:7" ht="15">
      <c r="B90" s="197"/>
      <c r="C90" s="197"/>
      <c r="D90" s="197"/>
      <c r="E90" s="197"/>
      <c r="F90" s="197"/>
      <c r="G90" s="197"/>
    </row>
    <row r="91" spans="2:7" ht="15">
      <c r="B91" s="197"/>
      <c r="C91" s="197"/>
      <c r="D91" s="197"/>
      <c r="E91" s="197"/>
      <c r="F91" s="197"/>
      <c r="G91" s="197"/>
    </row>
    <row r="92" spans="2:7" ht="15">
      <c r="B92" s="197"/>
      <c r="C92" s="197"/>
      <c r="D92" s="197"/>
      <c r="E92" s="197"/>
      <c r="F92" s="197"/>
      <c r="G92" s="197"/>
    </row>
    <row r="93" spans="2:7" ht="15">
      <c r="B93" s="197"/>
      <c r="C93" s="197"/>
      <c r="D93" s="197"/>
      <c r="E93" s="197"/>
      <c r="F93" s="197"/>
      <c r="G93" s="197"/>
    </row>
    <row r="94" spans="2:7" ht="15">
      <c r="B94" s="197"/>
      <c r="C94" s="197"/>
      <c r="D94" s="197"/>
      <c r="E94" s="197"/>
      <c r="F94" s="197"/>
      <c r="G94" s="197"/>
    </row>
    <row r="95" spans="2:7" ht="15">
      <c r="B95" s="197"/>
      <c r="C95" s="197"/>
      <c r="D95" s="197"/>
      <c r="E95" s="197"/>
      <c r="F95" s="197"/>
      <c r="G95" s="197"/>
    </row>
    <row r="96" spans="2:7" ht="15">
      <c r="B96" s="197"/>
      <c r="C96" s="197"/>
      <c r="D96" s="197"/>
      <c r="E96" s="197"/>
      <c r="F96" s="197"/>
      <c r="G96" s="197"/>
    </row>
    <row r="97" spans="2:7" ht="15">
      <c r="B97" s="197"/>
      <c r="C97" s="197"/>
      <c r="D97" s="197"/>
      <c r="E97" s="197"/>
      <c r="F97" s="197"/>
      <c r="G97" s="197"/>
    </row>
    <row r="98" spans="2:7" ht="15">
      <c r="B98" s="197"/>
      <c r="C98" s="197"/>
      <c r="D98" s="197"/>
      <c r="E98" s="197"/>
      <c r="F98" s="197"/>
      <c r="G98" s="197"/>
    </row>
    <row r="99" spans="2:7" ht="15">
      <c r="B99" s="197"/>
      <c r="C99" s="197"/>
      <c r="D99" s="197"/>
      <c r="E99" s="197"/>
      <c r="F99" s="197"/>
      <c r="G99" s="197"/>
    </row>
    <row r="100" spans="2:7" ht="15">
      <c r="B100" s="197"/>
      <c r="C100" s="197"/>
      <c r="D100" s="197"/>
      <c r="E100" s="197"/>
      <c r="F100" s="197"/>
      <c r="G100" s="197"/>
    </row>
    <row r="101" spans="2:7" ht="15">
      <c r="B101" s="197"/>
      <c r="C101" s="197"/>
      <c r="D101" s="197"/>
      <c r="E101" s="197"/>
      <c r="F101" s="197"/>
      <c r="G101" s="197"/>
    </row>
    <row r="102" spans="2:7" ht="15">
      <c r="B102" s="197"/>
      <c r="C102" s="197"/>
      <c r="D102" s="197"/>
      <c r="E102" s="197"/>
      <c r="F102" s="197"/>
      <c r="G102" s="197"/>
    </row>
    <row r="103" spans="2:7" ht="15">
      <c r="B103" s="197"/>
      <c r="C103" s="197"/>
      <c r="D103" s="197"/>
      <c r="E103" s="197"/>
      <c r="F103" s="197"/>
      <c r="G103" s="197"/>
    </row>
  </sheetData>
  <sheetProtection/>
  <mergeCells count="1">
    <mergeCell ref="A3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B10" sqref="B10:J10"/>
    </sheetView>
  </sheetViews>
  <sheetFormatPr defaultColWidth="0" defaultRowHeight="15"/>
  <cols>
    <col min="1" max="1" width="1.57421875" style="0" customWidth="1"/>
    <col min="2" max="2" width="3.57421875" style="0" customWidth="1"/>
    <col min="3" max="3" width="4.57421875" style="0" customWidth="1"/>
    <col min="4" max="6" width="10.57421875" style="0" customWidth="1"/>
    <col min="7" max="7" width="3.57421875" style="0" customWidth="1"/>
    <col min="8" max="8" width="19.57421875" style="0" customWidth="1"/>
    <col min="9" max="10" width="10.57421875" style="0" customWidth="1"/>
    <col min="11" max="26" width="0" style="0" hidden="1" customWidth="1"/>
    <col min="27" max="27" width="8.7109375" style="0" customWidth="1"/>
    <col min="28" max="16384" width="8.710937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10" ht="18" customHeight="1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10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/>
    </row>
    <row r="6" spans="1:10" ht="19.5" customHeight="1" thickTop="1">
      <c r="A6" s="12"/>
      <c r="B6" s="208" t="s">
        <v>20</v>
      </c>
      <c r="C6" s="209"/>
      <c r="D6" s="209"/>
      <c r="E6" s="209"/>
      <c r="F6" s="209"/>
      <c r="G6" s="209"/>
      <c r="H6" s="209"/>
      <c r="I6" s="209"/>
      <c r="J6" s="210"/>
    </row>
    <row r="7" spans="1:10" ht="18" customHeight="1">
      <c r="A7" s="12"/>
      <c r="B7" s="48" t="s">
        <v>22</v>
      </c>
      <c r="C7" s="41"/>
      <c r="D7" s="17"/>
      <c r="E7" s="17"/>
      <c r="F7" s="17"/>
      <c r="G7" s="49" t="s">
        <v>23</v>
      </c>
      <c r="H7" s="17"/>
      <c r="I7" s="27"/>
      <c r="J7" s="42"/>
    </row>
    <row r="8" spans="1:10" ht="19.5" customHeight="1">
      <c r="A8" s="12"/>
      <c r="B8" s="211" t="s">
        <v>21</v>
      </c>
      <c r="C8" s="212"/>
      <c r="D8" s="212"/>
      <c r="E8" s="212"/>
      <c r="F8" s="212"/>
      <c r="G8" s="212"/>
      <c r="H8" s="212"/>
      <c r="I8" s="212"/>
      <c r="J8" s="213"/>
    </row>
    <row r="9" spans="1:10" ht="18" customHeight="1">
      <c r="A9" s="12"/>
      <c r="B9" s="37" t="s">
        <v>22</v>
      </c>
      <c r="C9" s="19"/>
      <c r="D9" s="16"/>
      <c r="E9" s="16"/>
      <c r="F9" s="16"/>
      <c r="G9" s="38" t="s">
        <v>23</v>
      </c>
      <c r="H9" s="16"/>
      <c r="I9" s="26"/>
      <c r="J9" s="29"/>
    </row>
    <row r="10" spans="1:10" ht="19.5" customHeight="1">
      <c r="A10" s="12"/>
      <c r="B10" s="211" t="s">
        <v>197</v>
      </c>
      <c r="C10" s="212"/>
      <c r="D10" s="212"/>
      <c r="E10" s="212"/>
      <c r="F10" s="212"/>
      <c r="G10" s="212"/>
      <c r="H10" s="212"/>
      <c r="I10" s="212"/>
      <c r="J10" s="213"/>
    </row>
    <row r="11" spans="1:10" ht="18" customHeight="1" thickBot="1">
      <c r="A11" s="12"/>
      <c r="B11" s="37" t="s">
        <v>22</v>
      </c>
      <c r="C11" s="19"/>
      <c r="D11" s="16"/>
      <c r="E11" s="16"/>
      <c r="F11" s="16"/>
      <c r="G11" s="38" t="s">
        <v>23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24</v>
      </c>
      <c r="C15" s="83" t="s">
        <v>6</v>
      </c>
      <c r="D15" s="83" t="s">
        <v>53</v>
      </c>
      <c r="E15" s="84" t="s">
        <v>54</v>
      </c>
      <c r="F15" s="98" t="s">
        <v>55</v>
      </c>
      <c r="G15" s="50" t="s">
        <v>30</v>
      </c>
      <c r="H15" s="53" t="s">
        <v>31</v>
      </c>
      <c r="I15" s="97"/>
      <c r="J15" s="47"/>
    </row>
    <row r="16" spans="1:10" ht="18" customHeight="1">
      <c r="A16" s="12"/>
      <c r="B16" s="85">
        <v>1</v>
      </c>
      <c r="C16" s="86" t="s">
        <v>25</v>
      </c>
      <c r="D16" s="87">
        <f>'Rekap SO 01 - bez podst.'!B17</f>
        <v>0</v>
      </c>
      <c r="E16" s="88">
        <f>'Rekap SO 01 - bez podst.'!C17</f>
        <v>0</v>
      </c>
      <c r="F16" s="99">
        <f>'Rekap SO 01 - bez podst.'!D17</f>
        <v>0</v>
      </c>
      <c r="G16" s="51">
        <v>6</v>
      </c>
      <c r="H16" s="108" t="s">
        <v>32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26</v>
      </c>
      <c r="D17" s="68">
        <f>'Rekap SO 01 - bez podst.'!B21</f>
        <v>0</v>
      </c>
      <c r="E17" s="66">
        <f>'Rekap SO 01 - bez podst.'!C21</f>
        <v>0</v>
      </c>
      <c r="F17" s="71">
        <f>'Rekap SO 01 - bez podst.'!D21</f>
        <v>0</v>
      </c>
      <c r="G17" s="52">
        <v>7</v>
      </c>
      <c r="H17" s="109" t="s">
        <v>33</v>
      </c>
      <c r="I17" s="119"/>
      <c r="J17" s="112">
        <f>'SO 01 - bez podst.'!Z114</f>
        <v>0</v>
      </c>
    </row>
    <row r="18" spans="1:10" ht="18" customHeight="1">
      <c r="A18" s="12"/>
      <c r="B18" s="59">
        <v>3</v>
      </c>
      <c r="C18" s="63" t="s">
        <v>27</v>
      </c>
      <c r="D18" s="69">
        <f>'Rekap SO 01 - bez podst.'!B25</f>
        <v>0</v>
      </c>
      <c r="E18" s="67">
        <f>'Rekap SO 01 - bez podst.'!C25</f>
        <v>0</v>
      </c>
      <c r="F18" s="72">
        <f>'Rekap SO 01 - bez podst.'!D25</f>
        <v>0</v>
      </c>
      <c r="G18" s="52">
        <v>8</v>
      </c>
      <c r="H18" s="109" t="s">
        <v>34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28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29</v>
      </c>
      <c r="D20" s="70"/>
      <c r="E20" s="92"/>
      <c r="F20" s="100">
        <f>SUM(F16:F19)</f>
        <v>0</v>
      </c>
      <c r="G20" s="52">
        <v>10</v>
      </c>
      <c r="H20" s="109" t="s">
        <v>29</v>
      </c>
      <c r="I20" s="121"/>
      <c r="J20" s="91">
        <f>SUM(J16:J19)</f>
        <v>0</v>
      </c>
    </row>
    <row r="21" spans="1:10" ht="18" customHeight="1" thickTop="1">
      <c r="A21" s="12"/>
      <c r="B21" s="56" t="s">
        <v>42</v>
      </c>
      <c r="C21" s="60" t="s">
        <v>43</v>
      </c>
      <c r="D21" s="65"/>
      <c r="E21" s="18"/>
      <c r="F21" s="90"/>
      <c r="G21" s="56" t="s">
        <v>49</v>
      </c>
      <c r="H21" s="53" t="s">
        <v>43</v>
      </c>
      <c r="I21" s="27"/>
      <c r="J21" s="122"/>
    </row>
    <row r="22" spans="1:26" ht="18" customHeight="1">
      <c r="A22" s="12"/>
      <c r="B22" s="51">
        <v>11</v>
      </c>
      <c r="C22" s="54" t="s">
        <v>44</v>
      </c>
      <c r="D22" s="78"/>
      <c r="E22" s="80" t="s">
        <v>47</v>
      </c>
      <c r="F22" s="71">
        <f>((F16*U22*0)+(F17*V22*0)+(F18*W22*0))/100</f>
        <v>0</v>
      </c>
      <c r="G22" s="51">
        <v>16</v>
      </c>
      <c r="H22" s="108" t="s">
        <v>50</v>
      </c>
      <c r="I22" s="120" t="s">
        <v>47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45</v>
      </c>
      <c r="D23" s="57"/>
      <c r="E23" s="80" t="s">
        <v>48</v>
      </c>
      <c r="F23" s="72">
        <f>((F16*U23*0)+(F17*V23*0)+(F18*W23*0))/100</f>
        <v>0</v>
      </c>
      <c r="G23" s="52">
        <v>17</v>
      </c>
      <c r="H23" s="109" t="s">
        <v>51</v>
      </c>
      <c r="I23" s="120" t="s">
        <v>47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46</v>
      </c>
      <c r="D24" s="57"/>
      <c r="E24" s="80" t="s">
        <v>47</v>
      </c>
      <c r="F24" s="72">
        <f>((F16*U24*0)+(F17*V24*0)+(F18*W24*0))/100</f>
        <v>0</v>
      </c>
      <c r="G24" s="52">
        <v>18</v>
      </c>
      <c r="H24" s="109" t="s">
        <v>52</v>
      </c>
      <c r="I24" s="120" t="s">
        <v>48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29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58</v>
      </c>
      <c r="D27" s="126"/>
      <c r="E27" s="94"/>
      <c r="F27" s="28"/>
      <c r="G27" s="102" t="s">
        <v>35</v>
      </c>
      <c r="H27" s="96" t="s">
        <v>36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37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38</v>
      </c>
      <c r="I29" s="115">
        <f>J28-SUM('SO 01 - bez podst.'!K9:'SO 01 - bez podst.'!K113)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39</v>
      </c>
      <c r="I30" s="80">
        <f>SUM('SO 01 - bez podst.'!K9:'SO 01 - bez podst.'!K113)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40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41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56</v>
      </c>
      <c r="E33" s="77"/>
      <c r="F33" s="95"/>
      <c r="G33" s="104">
        <v>26</v>
      </c>
      <c r="H33" s="132" t="s">
        <v>57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6" sqref="E6"/>
    </sheetView>
  </sheetViews>
  <sheetFormatPr defaultColWidth="0" defaultRowHeight="15"/>
  <cols>
    <col min="1" max="1" width="40.57421875" style="0" customWidth="1"/>
    <col min="2" max="4" width="12.57421875" style="0" customWidth="1"/>
    <col min="5" max="6" width="15.57421875" style="0" customWidth="1"/>
    <col min="7" max="7" width="3.57421875" style="0" customWidth="1"/>
    <col min="8" max="9" width="8.7109375" style="0" hidden="1" customWidth="1"/>
    <col min="10" max="26" width="0" style="0" hidden="1" customWidth="1"/>
    <col min="27" max="16384" width="8.7109375" style="0" hidden="1" customWidth="1"/>
  </cols>
  <sheetData>
    <row r="1" spans="1:23" ht="19.5" customHeight="1">
      <c r="A1" s="214" t="s">
        <v>20</v>
      </c>
      <c r="B1" s="215"/>
      <c r="C1" s="215"/>
      <c r="D1" s="216"/>
      <c r="E1" s="136" t="s">
        <v>18</v>
      </c>
      <c r="F1" s="135"/>
      <c r="W1">
        <v>30.126</v>
      </c>
    </row>
    <row r="2" spans="1:6" ht="19.5" customHeight="1">
      <c r="A2" s="214" t="s">
        <v>21</v>
      </c>
      <c r="B2" s="215"/>
      <c r="C2" s="215"/>
      <c r="D2" s="216"/>
      <c r="E2" s="136" t="s">
        <v>16</v>
      </c>
      <c r="F2" s="135"/>
    </row>
    <row r="3" spans="1:6" ht="19.5" customHeight="1">
      <c r="A3" s="214" t="s">
        <v>198</v>
      </c>
      <c r="B3" s="215"/>
      <c r="C3" s="215"/>
      <c r="D3" s="216"/>
      <c r="E3" s="136" t="s">
        <v>86</v>
      </c>
      <c r="F3" s="135"/>
    </row>
    <row r="4" spans="1:6" ht="15">
      <c r="A4" s="137" t="s">
        <v>1</v>
      </c>
      <c r="B4" s="134"/>
      <c r="C4" s="134"/>
      <c r="D4" s="134"/>
      <c r="E4" s="134"/>
      <c r="F4" s="134"/>
    </row>
    <row r="5" spans="1:6" ht="15">
      <c r="A5" s="137" t="s">
        <v>15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138" t="s">
        <v>62</v>
      </c>
      <c r="B8" s="134"/>
      <c r="C8" s="134"/>
      <c r="D8" s="134"/>
      <c r="E8" s="134"/>
      <c r="F8" s="134"/>
    </row>
    <row r="9" spans="1:6" ht="15">
      <c r="A9" s="139" t="s">
        <v>59</v>
      </c>
      <c r="B9" s="139" t="s">
        <v>53</v>
      </c>
      <c r="C9" s="139" t="s">
        <v>54</v>
      </c>
      <c r="D9" s="139" t="s">
        <v>29</v>
      </c>
      <c r="E9" s="139" t="s">
        <v>60</v>
      </c>
      <c r="F9" s="139" t="s">
        <v>61</v>
      </c>
    </row>
    <row r="10" spans="1:26" ht="15">
      <c r="A10" s="146" t="s">
        <v>63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>
      <c r="A11" s="148" t="s">
        <v>64</v>
      </c>
      <c r="B11" s="149">
        <f>'SO 01 - bez podst.'!L31</f>
        <v>0</v>
      </c>
      <c r="C11" s="149">
        <f>'SO 01 - bez podst.'!M31</f>
        <v>0</v>
      </c>
      <c r="D11" s="149">
        <f>'SO 01 - bez podst.'!I31</f>
        <v>0</v>
      </c>
      <c r="E11" s="150">
        <f>'SO 01 - bez podst.'!S31</f>
        <v>0</v>
      </c>
      <c r="F11" s="150">
        <f>'SO 01 - bez podst.'!V31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">
      <c r="A12" s="148" t="s">
        <v>65</v>
      </c>
      <c r="B12" s="149">
        <f>'SO 01 - bez podst.'!L37</f>
        <v>0</v>
      </c>
      <c r="C12" s="149">
        <f>'SO 01 - bez podst.'!M37</f>
        <v>0</v>
      </c>
      <c r="D12" s="149">
        <f>'SO 01 - bez podst.'!I37</f>
        <v>0</v>
      </c>
      <c r="E12" s="150">
        <f>'SO 01 - bez podst.'!S37</f>
        <v>5.4</v>
      </c>
      <c r="F12" s="150">
        <f>'SO 01 - bez podst.'!V37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">
      <c r="A13" s="148" t="s">
        <v>66</v>
      </c>
      <c r="B13" s="149">
        <f>'SO 01 - bez podst.'!L58</f>
        <v>0</v>
      </c>
      <c r="C13" s="149">
        <f>'SO 01 - bez podst.'!M58</f>
        <v>0</v>
      </c>
      <c r="D13" s="149">
        <f>'SO 01 - bez podst.'!I58</f>
        <v>0</v>
      </c>
      <c r="E13" s="150">
        <f>'SO 01 - bez podst.'!S58</f>
        <v>33.52</v>
      </c>
      <c r="F13" s="150">
        <f>'SO 01 - bez podst.'!V58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">
      <c r="A14" s="148" t="s">
        <v>67</v>
      </c>
      <c r="B14" s="149">
        <f>'SO 01 - bez podst.'!L63</f>
        <v>0</v>
      </c>
      <c r="C14" s="149">
        <f>'SO 01 - bez podst.'!M63</f>
        <v>0</v>
      </c>
      <c r="D14" s="149">
        <f>'SO 01 - bez podst.'!I63</f>
        <v>0</v>
      </c>
      <c r="E14" s="150">
        <f>'SO 01 - bez podst.'!S63</f>
        <v>0</v>
      </c>
      <c r="F14" s="150">
        <f>'SO 01 - bez podst.'!V63</f>
        <v>0.01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">
      <c r="A15" s="148" t="s">
        <v>68</v>
      </c>
      <c r="B15" s="149">
        <f>'SO 01 - bez podst.'!L78</f>
        <v>0</v>
      </c>
      <c r="C15" s="149">
        <f>'SO 01 - bez podst.'!M78</f>
        <v>0</v>
      </c>
      <c r="D15" s="149">
        <f>'SO 01 - bez podst.'!I78</f>
        <v>0</v>
      </c>
      <c r="E15" s="150">
        <f>'SO 01 - bez podst.'!S78</f>
        <v>0</v>
      </c>
      <c r="F15" s="150">
        <f>'SO 01 - bez podst.'!V78</f>
        <v>36.64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">
      <c r="A16" s="148" t="s">
        <v>69</v>
      </c>
      <c r="B16" s="149">
        <f>'SO 01 - bez podst.'!L82</f>
        <v>0</v>
      </c>
      <c r="C16" s="149">
        <f>'SO 01 - bez podst.'!M82</f>
        <v>0</v>
      </c>
      <c r="D16" s="149">
        <f>'SO 01 - bez podst.'!I82</f>
        <v>0</v>
      </c>
      <c r="E16" s="150">
        <f>'SO 01 - bez podst.'!S82</f>
        <v>0</v>
      </c>
      <c r="F16" s="150">
        <f>'SO 01 - bez podst.'!V82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">
      <c r="A17" s="2" t="s">
        <v>63</v>
      </c>
      <c r="B17" s="151">
        <f>'SO 01 - bez podst.'!L84</f>
        <v>0</v>
      </c>
      <c r="C17" s="151">
        <f>'SO 01 - bez podst.'!M84</f>
        <v>0</v>
      </c>
      <c r="D17" s="151">
        <f>'SO 01 - bez podst.'!I84</f>
        <v>0</v>
      </c>
      <c r="E17" s="152">
        <f>'SO 01 - bez podst.'!S84</f>
        <v>38.92</v>
      </c>
      <c r="F17" s="152">
        <f>'SO 01 - bez podst.'!V84</f>
        <v>36.65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6" ht="15">
      <c r="A18" s="1"/>
      <c r="B18" s="141"/>
      <c r="C18" s="141"/>
      <c r="D18" s="141"/>
      <c r="E18" s="140"/>
      <c r="F18" s="140"/>
    </row>
    <row r="19" spans="1:26" ht="15">
      <c r="A19" s="2" t="s">
        <v>70</v>
      </c>
      <c r="B19" s="151"/>
      <c r="C19" s="149"/>
      <c r="D19" s="149"/>
      <c r="E19" s="150"/>
      <c r="F19" s="150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">
      <c r="A20" s="148" t="s">
        <v>71</v>
      </c>
      <c r="B20" s="149">
        <f>'SO 01 - bez podst.'!L99</f>
        <v>0</v>
      </c>
      <c r="C20" s="149">
        <f>'SO 01 - bez podst.'!M99</f>
        <v>0</v>
      </c>
      <c r="D20" s="149">
        <f>'SO 01 - bez podst.'!I99</f>
        <v>0</v>
      </c>
      <c r="E20" s="150">
        <f>'SO 01 - bez podst.'!S99</f>
        <v>18.97</v>
      </c>
      <c r="F20" s="150">
        <f>'SO 01 - bez podst.'!V99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">
      <c r="A21" s="2" t="s">
        <v>70</v>
      </c>
      <c r="B21" s="151">
        <f>'SO 01 - bez podst.'!L101</f>
        <v>0</v>
      </c>
      <c r="C21" s="151">
        <f>'SO 01 - bez podst.'!M101</f>
        <v>0</v>
      </c>
      <c r="D21" s="151">
        <f>'SO 01 - bez podst.'!I101</f>
        <v>0</v>
      </c>
      <c r="E21" s="152">
        <f>'SO 01 - bez podst.'!S101</f>
        <v>18.97</v>
      </c>
      <c r="F21" s="152">
        <f>'SO 01 - bez podst.'!V101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6" ht="15">
      <c r="A22" s="1"/>
      <c r="B22" s="141"/>
      <c r="C22" s="141"/>
      <c r="D22" s="141"/>
      <c r="E22" s="140"/>
      <c r="F22" s="140"/>
    </row>
    <row r="23" spans="1:26" ht="15">
      <c r="A23" s="2" t="s">
        <v>72</v>
      </c>
      <c r="B23" s="151"/>
      <c r="C23" s="149"/>
      <c r="D23" s="149"/>
      <c r="E23" s="150"/>
      <c r="F23" s="150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">
      <c r="A24" s="148" t="s">
        <v>73</v>
      </c>
      <c r="B24" s="149">
        <f>'SO 01 - bez podst.'!L111</f>
        <v>0</v>
      </c>
      <c r="C24" s="149">
        <f>'SO 01 - bez podst.'!M111</f>
        <v>0</v>
      </c>
      <c r="D24" s="149">
        <f>'SO 01 - bez podst.'!I111</f>
        <v>0</v>
      </c>
      <c r="E24" s="150">
        <f>'SO 01 - bez podst.'!S111</f>
        <v>0</v>
      </c>
      <c r="F24" s="150">
        <f>'SO 01 - bez podst.'!V111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">
      <c r="A25" s="2" t="s">
        <v>72</v>
      </c>
      <c r="B25" s="151">
        <f>'SO 01 - bez podst.'!L113</f>
        <v>0</v>
      </c>
      <c r="C25" s="151">
        <f>'SO 01 - bez podst.'!M113</f>
        <v>0</v>
      </c>
      <c r="D25" s="151">
        <f>'SO 01 - bez podst.'!I113</f>
        <v>0</v>
      </c>
      <c r="E25" s="152">
        <f>'SO 01 - bez podst.'!S113</f>
        <v>0</v>
      </c>
      <c r="F25" s="152">
        <f>'SO 01 - bez podst.'!V113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6" ht="15">
      <c r="A26" s="1"/>
      <c r="B26" s="141"/>
      <c r="C26" s="141"/>
      <c r="D26" s="141"/>
      <c r="E26" s="140"/>
      <c r="F26" s="140"/>
    </row>
    <row r="27" spans="1:26" ht="15">
      <c r="A27" s="2" t="s">
        <v>74</v>
      </c>
      <c r="B27" s="151">
        <f>'SO 01 - bez podst.'!L114</f>
        <v>0</v>
      </c>
      <c r="C27" s="151">
        <f>'SO 01 - bez podst.'!M114</f>
        <v>0</v>
      </c>
      <c r="D27" s="151">
        <f>'SO 01 - bez podst.'!I114</f>
        <v>0</v>
      </c>
      <c r="E27" s="152">
        <f>'SO 01 - bez podst.'!S114</f>
        <v>57.89</v>
      </c>
      <c r="F27" s="152">
        <f>'SO 01 - bez podst.'!V114</f>
        <v>36.65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6" ht="15">
      <c r="A28" s="1"/>
      <c r="B28" s="141"/>
      <c r="C28" s="141"/>
      <c r="D28" s="141"/>
      <c r="E28" s="140"/>
      <c r="F28" s="140"/>
    </row>
    <row r="29" spans="1:6" ht="15">
      <c r="A29" s="1"/>
      <c r="B29" s="141"/>
      <c r="C29" s="141"/>
      <c r="D29" s="141"/>
      <c r="E29" s="140"/>
      <c r="F29" s="140"/>
    </row>
    <row r="30" spans="1:6" ht="15">
      <c r="A30" s="1"/>
      <c r="B30" s="141"/>
      <c r="C30" s="141"/>
      <c r="D30" s="141"/>
      <c r="E30" s="140"/>
      <c r="F30" s="140"/>
    </row>
    <row r="31" spans="1:6" ht="15">
      <c r="A31" s="1"/>
      <c r="B31" s="141"/>
      <c r="C31" s="141"/>
      <c r="D31" s="141"/>
      <c r="E31" s="140"/>
      <c r="F31" s="140"/>
    </row>
    <row r="32" spans="1:6" ht="15">
      <c r="A32" s="1"/>
      <c r="B32" s="141"/>
      <c r="C32" s="141"/>
      <c r="D32" s="141"/>
      <c r="E32" s="140"/>
      <c r="F32" s="140"/>
    </row>
    <row r="33" spans="1:6" ht="15">
      <c r="A33" s="1"/>
      <c r="B33" s="141"/>
      <c r="C33" s="141"/>
      <c r="D33" s="141"/>
      <c r="E33" s="140"/>
      <c r="F33" s="140"/>
    </row>
    <row r="34" spans="1:6" ht="15">
      <c r="A34" s="1"/>
      <c r="B34" s="141"/>
      <c r="C34" s="141"/>
      <c r="D34" s="141"/>
      <c r="E34" s="140"/>
      <c r="F34" s="140"/>
    </row>
    <row r="35" spans="1:6" ht="15">
      <c r="A35" s="1"/>
      <c r="B35" s="141"/>
      <c r="C35" s="141"/>
      <c r="D35" s="141"/>
      <c r="E35" s="140"/>
      <c r="F35" s="140"/>
    </row>
    <row r="36" spans="1:6" ht="15">
      <c r="A36" s="1"/>
      <c r="B36" s="141"/>
      <c r="C36" s="141"/>
      <c r="D36" s="141"/>
      <c r="E36" s="140"/>
      <c r="F36" s="140"/>
    </row>
    <row r="37" spans="1:6" ht="15">
      <c r="A37" s="1"/>
      <c r="B37" s="141"/>
      <c r="C37" s="141"/>
      <c r="D37" s="141"/>
      <c r="E37" s="140"/>
      <c r="F37" s="140"/>
    </row>
    <row r="38" spans="1:6" ht="15">
      <c r="A38" s="1"/>
      <c r="B38" s="141"/>
      <c r="C38" s="141"/>
      <c r="D38" s="141"/>
      <c r="E38" s="140"/>
      <c r="F38" s="140"/>
    </row>
    <row r="39" spans="1:6" ht="15">
      <c r="A39" s="1"/>
      <c r="B39" s="141"/>
      <c r="C39" s="141"/>
      <c r="D39" s="141"/>
      <c r="E39" s="140"/>
      <c r="F39" s="140"/>
    </row>
    <row r="40" spans="1:6" ht="15">
      <c r="A40" s="1"/>
      <c r="B40" s="141"/>
      <c r="C40" s="141"/>
      <c r="D40" s="141"/>
      <c r="E40" s="140"/>
      <c r="F40" s="140"/>
    </row>
    <row r="41" spans="1:6" ht="15">
      <c r="A41" s="1"/>
      <c r="B41" s="141"/>
      <c r="C41" s="141"/>
      <c r="D41" s="141"/>
      <c r="E41" s="140"/>
      <c r="F41" s="140"/>
    </row>
    <row r="42" spans="1:6" ht="15">
      <c r="A42" s="1"/>
      <c r="B42" s="141"/>
      <c r="C42" s="141"/>
      <c r="D42" s="141"/>
      <c r="E42" s="140"/>
      <c r="F42" s="140"/>
    </row>
    <row r="43" spans="1:6" ht="15">
      <c r="A43" s="1"/>
      <c r="B43" s="141"/>
      <c r="C43" s="141"/>
      <c r="D43" s="141"/>
      <c r="E43" s="140"/>
      <c r="F43" s="140"/>
    </row>
    <row r="44" spans="1:6" ht="15">
      <c r="A44" s="1"/>
      <c r="B44" s="141"/>
      <c r="C44" s="141"/>
      <c r="D44" s="141"/>
      <c r="E44" s="140"/>
      <c r="F44" s="140"/>
    </row>
    <row r="45" spans="1:6" ht="15">
      <c r="A45" s="1"/>
      <c r="B45" s="141"/>
      <c r="C45" s="141"/>
      <c r="D45" s="141"/>
      <c r="E45" s="140"/>
      <c r="F45" s="140"/>
    </row>
    <row r="46" spans="1:6" ht="15">
      <c r="A46" s="1"/>
      <c r="B46" s="141"/>
      <c r="C46" s="141"/>
      <c r="D46" s="141"/>
      <c r="E46" s="140"/>
      <c r="F46" s="140"/>
    </row>
    <row r="47" spans="1:6" ht="15">
      <c r="A47" s="1"/>
      <c r="B47" s="141"/>
      <c r="C47" s="141"/>
      <c r="D47" s="141"/>
      <c r="E47" s="140"/>
      <c r="F47" s="140"/>
    </row>
    <row r="48" spans="1:6" ht="15">
      <c r="A48" s="1"/>
      <c r="B48" s="141"/>
      <c r="C48" s="141"/>
      <c r="D48" s="141"/>
      <c r="E48" s="140"/>
      <c r="F48" s="140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4"/>
  <sheetViews>
    <sheetView zoomScalePageLayoutView="0" workbookViewId="0" topLeftCell="A1">
      <pane ySplit="8" topLeftCell="A105" activePane="bottomLeft" state="frozen"/>
      <selection pane="topLeft" activeCell="A1" sqref="A1"/>
      <selection pane="bottomLeft" activeCell="D7" sqref="D7"/>
    </sheetView>
  </sheetViews>
  <sheetFormatPr defaultColWidth="0" defaultRowHeight="15"/>
  <cols>
    <col min="1" max="1" width="4.57421875" style="0" hidden="1" customWidth="1"/>
    <col min="2" max="2" width="5.57421875" style="0" customWidth="1"/>
    <col min="3" max="3" width="12.57421875" style="0" customWidth="1"/>
    <col min="4" max="4" width="44.57421875" style="0" customWidth="1"/>
    <col min="5" max="5" width="5.57421875" style="0" customWidth="1"/>
    <col min="6" max="7" width="9.57421875" style="0" customWidth="1"/>
    <col min="8" max="8" width="9.57421875" style="0" hidden="1" customWidth="1"/>
    <col min="9" max="9" width="10.57421875" style="0" customWidth="1"/>
    <col min="10" max="15" width="0" style="0" hidden="1" customWidth="1"/>
    <col min="16" max="16" width="9.57421875" style="0" customWidth="1"/>
    <col min="17" max="18" width="0" style="0" hidden="1" customWidth="1"/>
    <col min="19" max="19" width="7.57421875" style="0" customWidth="1"/>
    <col min="20" max="21" width="0" style="0" hidden="1" customWidth="1"/>
    <col min="22" max="22" width="7.57421875" style="0" customWidth="1"/>
    <col min="23" max="26" width="0" style="0" hidden="1" customWidth="1"/>
    <col min="27" max="27" width="8.7109375" style="0" customWidth="1"/>
    <col min="28" max="16384" width="8.7109375" style="0" hidden="1" customWidth="1"/>
  </cols>
  <sheetData>
    <row r="1" spans="1:23" ht="19.5" customHeight="1">
      <c r="A1" s="11"/>
      <c r="B1" s="217" t="s">
        <v>20</v>
      </c>
      <c r="C1" s="218"/>
      <c r="D1" s="218"/>
      <c r="E1" s="218"/>
      <c r="F1" s="218"/>
      <c r="G1" s="218"/>
      <c r="H1" s="219"/>
      <c r="I1" s="156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217" t="s">
        <v>21</v>
      </c>
      <c r="C2" s="218"/>
      <c r="D2" s="218"/>
      <c r="E2" s="218"/>
      <c r="F2" s="218"/>
      <c r="G2" s="218"/>
      <c r="H2" s="219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7" t="s">
        <v>197</v>
      </c>
      <c r="C3" s="218"/>
      <c r="D3" s="218"/>
      <c r="E3" s="218"/>
      <c r="F3" s="218"/>
      <c r="G3" s="218"/>
      <c r="H3" s="219"/>
      <c r="I3" s="156" t="s">
        <v>86</v>
      </c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2" ht="15">
      <c r="A4" s="3"/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7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4" t="s">
        <v>62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9" t="s">
        <v>75</v>
      </c>
      <c r="B8" s="159" t="s">
        <v>76</v>
      </c>
      <c r="C8" s="159" t="s">
        <v>77</v>
      </c>
      <c r="D8" s="159" t="s">
        <v>78</v>
      </c>
      <c r="E8" s="159" t="s">
        <v>79</v>
      </c>
      <c r="F8" s="159" t="s">
        <v>80</v>
      </c>
      <c r="G8" s="159" t="s">
        <v>81</v>
      </c>
      <c r="H8" s="159" t="s">
        <v>54</v>
      </c>
      <c r="I8" s="159" t="s">
        <v>82</v>
      </c>
      <c r="J8" s="159"/>
      <c r="K8" s="159"/>
      <c r="L8" s="159"/>
      <c r="M8" s="159"/>
      <c r="N8" s="159"/>
      <c r="O8" s="159"/>
      <c r="P8" s="159" t="s">
        <v>83</v>
      </c>
      <c r="Q8" s="154"/>
      <c r="R8" s="154"/>
      <c r="S8" s="159" t="s">
        <v>84</v>
      </c>
      <c r="T8" s="155"/>
      <c r="U8" s="155"/>
      <c r="V8" s="159" t="s">
        <v>85</v>
      </c>
      <c r="W8" s="153"/>
      <c r="X8" s="153"/>
      <c r="Y8" s="153"/>
      <c r="Z8" s="153"/>
    </row>
    <row r="9" spans="1:26" ht="15">
      <c r="A9" s="142"/>
      <c r="B9" s="142"/>
      <c r="C9" s="160"/>
      <c r="D9" s="146" t="s">
        <v>63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5">
      <c r="A10" s="148"/>
      <c r="B10" s="148"/>
      <c r="C10" s="163">
        <v>1</v>
      </c>
      <c r="D10" s="163" t="s">
        <v>64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72"/>
      <c r="B11" s="167" t="s">
        <v>88</v>
      </c>
      <c r="C11" s="173" t="s">
        <v>89</v>
      </c>
      <c r="D11" s="167" t="s">
        <v>90</v>
      </c>
      <c r="E11" s="167" t="s">
        <v>91</v>
      </c>
      <c r="F11" s="168">
        <v>2.46</v>
      </c>
      <c r="G11" s="169">
        <v>0</v>
      </c>
      <c r="H11" s="169"/>
      <c r="I11" s="169">
        <f>ROUND(F11*(G11+H11),2)</f>
        <v>0</v>
      </c>
      <c r="J11" s="167">
        <f>ROUND(F11*(N11),2)</f>
        <v>0</v>
      </c>
      <c r="K11" s="170">
        <f>ROUND(F11*(O11),2)</f>
        <v>0</v>
      </c>
      <c r="L11" s="170">
        <f>ROUND(F11*(G11),2)</f>
        <v>0</v>
      </c>
      <c r="M11" s="170"/>
      <c r="N11" s="170">
        <v>0</v>
      </c>
      <c r="O11" s="170"/>
      <c r="P11" s="176"/>
      <c r="Q11" s="176"/>
      <c r="R11" s="176"/>
      <c r="S11" s="177">
        <f>ROUND(F11*(P11),3)</f>
        <v>0</v>
      </c>
      <c r="T11" s="171"/>
      <c r="U11" s="171"/>
      <c r="V11" s="178"/>
      <c r="Z11">
        <v>0</v>
      </c>
    </row>
    <row r="12" spans="1:22" ht="12" customHeight="1">
      <c r="A12" s="164"/>
      <c r="B12" s="164"/>
      <c r="C12" s="174"/>
      <c r="D12" s="174" t="s">
        <v>92</v>
      </c>
      <c r="E12" s="164"/>
      <c r="F12" s="165"/>
      <c r="G12" s="166"/>
      <c r="H12" s="166"/>
      <c r="I12" s="166"/>
      <c r="J12" s="164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5">
      <c r="A13" s="164"/>
      <c r="B13" s="164"/>
      <c r="C13" s="164"/>
      <c r="D13" s="175" t="s">
        <v>93</v>
      </c>
      <c r="E13" s="164"/>
      <c r="F13" s="165">
        <v>2.46</v>
      </c>
      <c r="G13" s="166"/>
      <c r="H13" s="166"/>
      <c r="I13" s="166"/>
      <c r="J13" s="164"/>
      <c r="K13" s="1"/>
      <c r="L13" s="1"/>
      <c r="M13" s="1"/>
      <c r="N13" s="1"/>
      <c r="O13" s="1"/>
      <c r="P13" s="1"/>
      <c r="Q13" s="1" t="s">
        <v>94</v>
      </c>
      <c r="R13" s="1"/>
      <c r="S13" s="1"/>
      <c r="V13" s="1"/>
    </row>
    <row r="14" spans="1:26" ht="24.75" customHeight="1">
      <c r="A14" s="172"/>
      <c r="B14" s="167" t="s">
        <v>88</v>
      </c>
      <c r="C14" s="173" t="s">
        <v>95</v>
      </c>
      <c r="D14" s="167" t="s">
        <v>96</v>
      </c>
      <c r="E14" s="167" t="s">
        <v>91</v>
      </c>
      <c r="F14" s="168">
        <v>3.972</v>
      </c>
      <c r="G14" s="169">
        <v>0</v>
      </c>
      <c r="H14" s="169"/>
      <c r="I14" s="169">
        <f>ROUND(F14*(G14+H14),2)</f>
        <v>0</v>
      </c>
      <c r="J14" s="167">
        <f>ROUND(F14*(N14),2)</f>
        <v>0</v>
      </c>
      <c r="K14" s="170">
        <f>ROUND(F14*(O14),2)</f>
        <v>0</v>
      </c>
      <c r="L14" s="170">
        <f>ROUND(F14*(G14),2)</f>
        <v>0</v>
      </c>
      <c r="M14" s="170"/>
      <c r="N14" s="170">
        <v>0</v>
      </c>
      <c r="O14" s="170"/>
      <c r="P14" s="176"/>
      <c r="Q14" s="176"/>
      <c r="R14" s="176"/>
      <c r="S14" s="177">
        <f>ROUND(F14*(P14),3)</f>
        <v>0</v>
      </c>
      <c r="T14" s="171"/>
      <c r="U14" s="171"/>
      <c r="V14" s="178"/>
      <c r="Z14">
        <v>0</v>
      </c>
    </row>
    <row r="15" spans="1:22" ht="12" customHeight="1">
      <c r="A15" s="164"/>
      <c r="B15" s="164"/>
      <c r="C15" s="174"/>
      <c r="D15" s="174" t="s">
        <v>97</v>
      </c>
      <c r="E15" s="164"/>
      <c r="F15" s="165"/>
      <c r="G15" s="166"/>
      <c r="H15" s="166"/>
      <c r="I15" s="166"/>
      <c r="J15" s="164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2" ht="15">
      <c r="A16" s="164"/>
      <c r="B16" s="164"/>
      <c r="C16" s="164"/>
      <c r="D16" s="175" t="s">
        <v>98</v>
      </c>
      <c r="E16" s="164"/>
      <c r="F16" s="165">
        <v>3.972</v>
      </c>
      <c r="G16" s="166"/>
      <c r="H16" s="166"/>
      <c r="I16" s="166"/>
      <c r="J16" s="164"/>
      <c r="K16" s="1"/>
      <c r="L16" s="1"/>
      <c r="M16" s="1"/>
      <c r="N16" s="1"/>
      <c r="O16" s="1"/>
      <c r="P16" s="1"/>
      <c r="Q16" s="1" t="s">
        <v>99</v>
      </c>
      <c r="R16" s="1"/>
      <c r="S16" s="1"/>
      <c r="V16" s="1"/>
    </row>
    <row r="17" spans="1:26" ht="24.75" customHeight="1">
      <c r="A17" s="172"/>
      <c r="B17" s="167" t="s">
        <v>88</v>
      </c>
      <c r="C17" s="173" t="s">
        <v>100</v>
      </c>
      <c r="D17" s="167" t="s">
        <v>101</v>
      </c>
      <c r="E17" s="167" t="s">
        <v>91</v>
      </c>
      <c r="F17" s="168">
        <v>3.972</v>
      </c>
      <c r="G17" s="169">
        <v>0</v>
      </c>
      <c r="H17" s="169"/>
      <c r="I17" s="169">
        <f>ROUND(F17*(G17+H17),2)</f>
        <v>0</v>
      </c>
      <c r="J17" s="167">
        <f>ROUND(F17*(N17),2)</f>
        <v>0</v>
      </c>
      <c r="K17" s="170">
        <f>ROUND(F17*(O17),2)</f>
        <v>0</v>
      </c>
      <c r="L17" s="170">
        <f>ROUND(F17*(G17),2)</f>
        <v>0</v>
      </c>
      <c r="M17" s="170"/>
      <c r="N17" s="170">
        <v>0</v>
      </c>
      <c r="O17" s="170"/>
      <c r="P17" s="176"/>
      <c r="Q17" s="176"/>
      <c r="R17" s="176"/>
      <c r="S17" s="177">
        <f>ROUND(F17*(P17),3)</f>
        <v>0</v>
      </c>
      <c r="T17" s="171"/>
      <c r="U17" s="171"/>
      <c r="V17" s="178"/>
      <c r="Z17">
        <v>0</v>
      </c>
    </row>
    <row r="18" spans="1:22" ht="12" customHeight="1">
      <c r="A18" s="164"/>
      <c r="B18" s="164"/>
      <c r="C18" s="174"/>
      <c r="D18" s="174" t="s">
        <v>97</v>
      </c>
      <c r="E18" s="164"/>
      <c r="F18" s="165"/>
      <c r="G18" s="166"/>
      <c r="H18" s="166"/>
      <c r="I18" s="166"/>
      <c r="J18" s="164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2" ht="15">
      <c r="A19" s="164"/>
      <c r="B19" s="164"/>
      <c r="C19" s="164"/>
      <c r="D19" s="175" t="s">
        <v>98</v>
      </c>
      <c r="E19" s="164"/>
      <c r="F19" s="165">
        <v>3.972</v>
      </c>
      <c r="G19" s="166"/>
      <c r="H19" s="166"/>
      <c r="I19" s="166"/>
      <c r="J19" s="164"/>
      <c r="K19" s="1"/>
      <c r="L19" s="1"/>
      <c r="M19" s="1"/>
      <c r="N19" s="1"/>
      <c r="O19" s="1"/>
      <c r="P19" s="1"/>
      <c r="Q19" s="1" t="s">
        <v>99</v>
      </c>
      <c r="R19" s="1"/>
      <c r="S19" s="1"/>
      <c r="V19" s="1"/>
    </row>
    <row r="20" spans="1:26" ht="24.75" customHeight="1">
      <c r="A20" s="172"/>
      <c r="B20" s="167" t="s">
        <v>88</v>
      </c>
      <c r="C20" s="173" t="s">
        <v>102</v>
      </c>
      <c r="D20" s="167" t="s">
        <v>103</v>
      </c>
      <c r="E20" s="167" t="s">
        <v>104</v>
      </c>
      <c r="F20" s="168">
        <v>3.972</v>
      </c>
      <c r="G20" s="169">
        <v>0</v>
      </c>
      <c r="H20" s="169"/>
      <c r="I20" s="169">
        <f>ROUND(F20*(G20+H20),2)</f>
        <v>0</v>
      </c>
      <c r="J20" s="167">
        <f>ROUND(F20*(N20),2)</f>
        <v>0</v>
      </c>
      <c r="K20" s="170">
        <f>ROUND(F20*(O20),2)</f>
        <v>0</v>
      </c>
      <c r="L20" s="170">
        <f>ROUND(F20*(G20),2)</f>
        <v>0</v>
      </c>
      <c r="M20" s="170"/>
      <c r="N20" s="170">
        <v>0</v>
      </c>
      <c r="O20" s="170"/>
      <c r="P20" s="176"/>
      <c r="Q20" s="176"/>
      <c r="R20" s="176"/>
      <c r="S20" s="177">
        <f>ROUND(F20*(P20),3)</f>
        <v>0</v>
      </c>
      <c r="T20" s="171"/>
      <c r="U20" s="171"/>
      <c r="V20" s="178"/>
      <c r="Z20">
        <v>0</v>
      </c>
    </row>
    <row r="21" spans="1:22" ht="12" customHeight="1">
      <c r="A21" s="164"/>
      <c r="B21" s="164"/>
      <c r="C21" s="174"/>
      <c r="D21" s="174" t="s">
        <v>97</v>
      </c>
      <c r="E21" s="164"/>
      <c r="F21" s="165"/>
      <c r="G21" s="166"/>
      <c r="H21" s="166"/>
      <c r="I21" s="166"/>
      <c r="J21" s="164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2" ht="15">
      <c r="A22" s="164"/>
      <c r="B22" s="164"/>
      <c r="C22" s="164"/>
      <c r="D22" s="175" t="s">
        <v>98</v>
      </c>
      <c r="E22" s="164"/>
      <c r="F22" s="165">
        <v>3.972</v>
      </c>
      <c r="G22" s="166"/>
      <c r="H22" s="166"/>
      <c r="I22" s="166"/>
      <c r="J22" s="164"/>
      <c r="K22" s="1"/>
      <c r="L22" s="1"/>
      <c r="M22" s="1"/>
      <c r="N22" s="1"/>
      <c r="O22" s="1"/>
      <c r="P22" s="1"/>
      <c r="Q22" s="1" t="s">
        <v>94</v>
      </c>
      <c r="R22" s="1"/>
      <c r="S22" s="1"/>
      <c r="V22" s="1"/>
    </row>
    <row r="23" spans="1:26" ht="24.75" customHeight="1">
      <c r="A23" s="172"/>
      <c r="B23" s="167" t="s">
        <v>88</v>
      </c>
      <c r="C23" s="173" t="s">
        <v>105</v>
      </c>
      <c r="D23" s="167" t="s">
        <v>106</v>
      </c>
      <c r="E23" s="167" t="s">
        <v>91</v>
      </c>
      <c r="F23" s="168">
        <v>0.738</v>
      </c>
      <c r="G23" s="169">
        <v>0</v>
      </c>
      <c r="H23" s="169"/>
      <c r="I23" s="169">
        <f>ROUND(F23*(G23+H23),2)</f>
        <v>0</v>
      </c>
      <c r="J23" s="167">
        <f>ROUND(F23*(N23),2)</f>
        <v>0</v>
      </c>
      <c r="K23" s="170">
        <f>ROUND(F23*(O23),2)</f>
        <v>0</v>
      </c>
      <c r="L23" s="170">
        <f>ROUND(F23*(G23),2)</f>
        <v>0</v>
      </c>
      <c r="M23" s="170"/>
      <c r="N23" s="170">
        <v>0</v>
      </c>
      <c r="O23" s="170"/>
      <c r="P23" s="176"/>
      <c r="Q23" s="176"/>
      <c r="R23" s="176"/>
      <c r="S23" s="177">
        <f>ROUND(F23*(P23),3)</f>
        <v>0</v>
      </c>
      <c r="T23" s="171"/>
      <c r="U23" s="171"/>
      <c r="V23" s="178"/>
      <c r="Z23">
        <v>0</v>
      </c>
    </row>
    <row r="24" spans="1:22" ht="15">
      <c r="A24" s="164"/>
      <c r="B24" s="164"/>
      <c r="C24" s="174"/>
      <c r="D24" s="179" t="s">
        <v>107</v>
      </c>
      <c r="E24" s="164"/>
      <c r="F24" s="165">
        <v>0.738</v>
      </c>
      <c r="G24" s="166"/>
      <c r="H24" s="166"/>
      <c r="I24" s="166"/>
      <c r="J24" s="164"/>
      <c r="K24" s="1"/>
      <c r="L24" s="1"/>
      <c r="M24" s="1"/>
      <c r="N24" s="1"/>
      <c r="O24" s="1"/>
      <c r="P24" s="1"/>
      <c r="Q24" s="1" t="s">
        <v>99</v>
      </c>
      <c r="R24" s="1"/>
      <c r="S24" s="1"/>
      <c r="V24" s="1"/>
    </row>
    <row r="25" spans="1:26" ht="24.75" customHeight="1">
      <c r="A25" s="172"/>
      <c r="B25" s="167" t="s">
        <v>88</v>
      </c>
      <c r="C25" s="173" t="s">
        <v>108</v>
      </c>
      <c r="D25" s="167" t="s">
        <v>109</v>
      </c>
      <c r="E25" s="167" t="s">
        <v>91</v>
      </c>
      <c r="F25" s="168">
        <v>1.512</v>
      </c>
      <c r="G25" s="169">
        <v>0</v>
      </c>
      <c r="H25" s="169"/>
      <c r="I25" s="169">
        <f>ROUND(F25*(G25+H25),2)</f>
        <v>0</v>
      </c>
      <c r="J25" s="167">
        <f>ROUND(F25*(N25),2)</f>
        <v>0</v>
      </c>
      <c r="K25" s="170">
        <f>ROUND(F25*(O25),2)</f>
        <v>0</v>
      </c>
      <c r="L25" s="170">
        <f>ROUND(F25*(G25),2)</f>
        <v>0</v>
      </c>
      <c r="M25" s="170"/>
      <c r="N25" s="170">
        <v>0</v>
      </c>
      <c r="O25" s="170"/>
      <c r="P25" s="176"/>
      <c r="Q25" s="176"/>
      <c r="R25" s="176"/>
      <c r="S25" s="177">
        <f>ROUND(F25*(P25),3)</f>
        <v>0</v>
      </c>
      <c r="T25" s="171"/>
      <c r="U25" s="171"/>
      <c r="V25" s="178"/>
      <c r="Z25">
        <v>0</v>
      </c>
    </row>
    <row r="26" spans="1:22" ht="12" customHeight="1">
      <c r="A26" s="164"/>
      <c r="B26" s="164"/>
      <c r="C26" s="174"/>
      <c r="D26" s="174" t="s">
        <v>110</v>
      </c>
      <c r="E26" s="164"/>
      <c r="F26" s="165"/>
      <c r="G26" s="166"/>
      <c r="H26" s="166"/>
      <c r="I26" s="166"/>
      <c r="J26" s="164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2" ht="15">
      <c r="A27" s="164"/>
      <c r="B27" s="164"/>
      <c r="C27" s="164"/>
      <c r="D27" s="175" t="s">
        <v>111</v>
      </c>
      <c r="E27" s="164"/>
      <c r="F27" s="165">
        <v>1.512</v>
      </c>
      <c r="G27" s="166"/>
      <c r="H27" s="166"/>
      <c r="I27" s="166"/>
      <c r="J27" s="164"/>
      <c r="K27" s="1"/>
      <c r="L27" s="1"/>
      <c r="M27" s="1"/>
      <c r="N27" s="1"/>
      <c r="O27" s="1"/>
      <c r="P27" s="1"/>
      <c r="Q27" s="1" t="s">
        <v>94</v>
      </c>
      <c r="R27" s="1"/>
      <c r="S27" s="1"/>
      <c r="V27" s="1"/>
    </row>
    <row r="28" spans="1:26" ht="24.75" customHeight="1">
      <c r="A28" s="172"/>
      <c r="B28" s="167" t="s">
        <v>88</v>
      </c>
      <c r="C28" s="173" t="s">
        <v>112</v>
      </c>
      <c r="D28" s="167" t="s">
        <v>113</v>
      </c>
      <c r="E28" s="167" t="s">
        <v>114</v>
      </c>
      <c r="F28" s="168">
        <v>6.3552</v>
      </c>
      <c r="G28" s="169">
        <v>0</v>
      </c>
      <c r="H28" s="169"/>
      <c r="I28" s="169">
        <f>ROUND(F28*(G28+H28),2)</f>
        <v>0</v>
      </c>
      <c r="J28" s="167">
        <f>ROUND(F28*(N28),2)</f>
        <v>0</v>
      </c>
      <c r="K28" s="170">
        <f>ROUND(F28*(O28),2)</f>
        <v>0</v>
      </c>
      <c r="L28" s="170">
        <f>ROUND(F28*(G28),2)</f>
        <v>0</v>
      </c>
      <c r="M28" s="170"/>
      <c r="N28" s="170">
        <v>0</v>
      </c>
      <c r="O28" s="170"/>
      <c r="P28" s="176"/>
      <c r="Q28" s="176"/>
      <c r="R28" s="176"/>
      <c r="S28" s="177">
        <f>ROUND(F28*(P28),3)</f>
        <v>0</v>
      </c>
      <c r="T28" s="171"/>
      <c r="U28" s="171"/>
      <c r="V28" s="178"/>
      <c r="Z28">
        <v>0</v>
      </c>
    </row>
    <row r="29" spans="1:22" ht="12" customHeight="1">
      <c r="A29" s="164"/>
      <c r="B29" s="164"/>
      <c r="C29" s="174"/>
      <c r="D29" s="174" t="s">
        <v>97</v>
      </c>
      <c r="E29" s="164"/>
      <c r="F29" s="165"/>
      <c r="G29" s="166"/>
      <c r="H29" s="166"/>
      <c r="I29" s="166"/>
      <c r="J29" s="164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2" ht="15">
      <c r="A30" s="164"/>
      <c r="B30" s="164"/>
      <c r="C30" s="164"/>
      <c r="D30" s="175" t="s">
        <v>115</v>
      </c>
      <c r="E30" s="164"/>
      <c r="F30" s="165">
        <v>6.3552</v>
      </c>
      <c r="G30" s="166"/>
      <c r="H30" s="166"/>
      <c r="I30" s="166"/>
      <c r="J30" s="164"/>
      <c r="K30" s="1"/>
      <c r="L30" s="1"/>
      <c r="M30" s="1"/>
      <c r="N30" s="1"/>
      <c r="O30" s="1"/>
      <c r="P30" s="1"/>
      <c r="Q30" s="1" t="s">
        <v>99</v>
      </c>
      <c r="R30" s="1"/>
      <c r="S30" s="1"/>
      <c r="V30" s="1"/>
    </row>
    <row r="31" spans="1:26" ht="15">
      <c r="A31" s="148"/>
      <c r="B31" s="148"/>
      <c r="C31" s="163">
        <v>1</v>
      </c>
      <c r="D31" s="163" t="s">
        <v>64</v>
      </c>
      <c r="E31" s="148"/>
      <c r="F31" s="162"/>
      <c r="G31" s="151"/>
      <c r="H31" s="151">
        <f>ROUND((SUM(M10:M30))/1,2)</f>
        <v>0</v>
      </c>
      <c r="I31" s="151">
        <f>ROUND((SUM(I10:I30))/1,2)</f>
        <v>0</v>
      </c>
      <c r="J31" s="148"/>
      <c r="K31" s="148"/>
      <c r="L31" s="148">
        <f>ROUND((SUM(L10:L30))/1,2)</f>
        <v>0</v>
      </c>
      <c r="M31" s="148">
        <f>ROUND((SUM(M10:M30))/1,2)</f>
        <v>0</v>
      </c>
      <c r="N31" s="148"/>
      <c r="O31" s="148"/>
      <c r="P31" s="180"/>
      <c r="Q31" s="148"/>
      <c r="R31" s="148"/>
      <c r="S31" s="180">
        <f>ROUND((SUM(S10:S30))/1,2)</f>
        <v>0</v>
      </c>
      <c r="T31" s="145"/>
      <c r="U31" s="145"/>
      <c r="V31" s="2">
        <f>ROUND((SUM(V10:V30))/1,2)</f>
        <v>0</v>
      </c>
      <c r="W31" s="145"/>
      <c r="X31" s="145"/>
      <c r="Y31" s="145"/>
      <c r="Z31" s="145"/>
    </row>
    <row r="32" spans="1:22" ht="15">
      <c r="A32" s="1"/>
      <c r="B32" s="1"/>
      <c r="C32" s="1"/>
      <c r="D32" s="1"/>
      <c r="E32" s="1"/>
      <c r="F32" s="158"/>
      <c r="G32" s="141"/>
      <c r="H32" s="141"/>
      <c r="I32" s="141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15">
      <c r="A33" s="148"/>
      <c r="B33" s="148"/>
      <c r="C33" s="163">
        <v>2</v>
      </c>
      <c r="D33" s="163" t="s">
        <v>65</v>
      </c>
      <c r="E33" s="148"/>
      <c r="F33" s="162"/>
      <c r="G33" s="149"/>
      <c r="H33" s="149"/>
      <c r="I33" s="149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5"/>
      <c r="U33" s="145"/>
      <c r="V33" s="148"/>
      <c r="W33" s="145"/>
      <c r="X33" s="145"/>
      <c r="Y33" s="145"/>
      <c r="Z33" s="145"/>
    </row>
    <row r="34" spans="1:26" ht="24.75" customHeight="1">
      <c r="A34" s="172"/>
      <c r="B34" s="167" t="s">
        <v>116</v>
      </c>
      <c r="C34" s="173" t="s">
        <v>117</v>
      </c>
      <c r="D34" s="167" t="s">
        <v>118</v>
      </c>
      <c r="E34" s="167" t="s">
        <v>91</v>
      </c>
      <c r="F34" s="168">
        <v>2.46</v>
      </c>
      <c r="G34" s="169">
        <v>0</v>
      </c>
      <c r="H34" s="169"/>
      <c r="I34" s="169">
        <f>ROUND(F34*(G34+H34),2)</f>
        <v>0</v>
      </c>
      <c r="J34" s="167">
        <f>ROUND(F34*(N34),2)</f>
        <v>0</v>
      </c>
      <c r="K34" s="170">
        <f>ROUND(F34*(O34),2)</f>
        <v>0</v>
      </c>
      <c r="L34" s="170">
        <f>ROUND(F34*(G34),2)</f>
        <v>0</v>
      </c>
      <c r="M34" s="170"/>
      <c r="N34" s="170">
        <v>0</v>
      </c>
      <c r="O34" s="170"/>
      <c r="P34" s="178">
        <v>2.19306</v>
      </c>
      <c r="Q34" s="176"/>
      <c r="R34" s="176">
        <v>2.19306</v>
      </c>
      <c r="S34" s="177">
        <f>ROUND(F34*(P34),3)</f>
        <v>5.395</v>
      </c>
      <c r="T34" s="171"/>
      <c r="U34" s="171"/>
      <c r="V34" s="178"/>
      <c r="Z34">
        <v>0</v>
      </c>
    </row>
    <row r="35" spans="1:22" ht="12" customHeight="1">
      <c r="A35" s="164"/>
      <c r="B35" s="164"/>
      <c r="C35" s="174"/>
      <c r="D35" s="174" t="s">
        <v>92</v>
      </c>
      <c r="E35" s="164"/>
      <c r="F35" s="165"/>
      <c r="G35" s="166"/>
      <c r="H35" s="166"/>
      <c r="I35" s="166"/>
      <c r="J35" s="164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5">
      <c r="A36" s="164"/>
      <c r="B36" s="164"/>
      <c r="C36" s="164"/>
      <c r="D36" s="175" t="s">
        <v>93</v>
      </c>
      <c r="E36" s="164"/>
      <c r="F36" s="165">
        <v>2.46</v>
      </c>
      <c r="G36" s="166"/>
      <c r="H36" s="166"/>
      <c r="I36" s="166"/>
      <c r="J36" s="164"/>
      <c r="K36" s="1"/>
      <c r="L36" s="1"/>
      <c r="M36" s="1"/>
      <c r="N36" s="1"/>
      <c r="O36" s="1"/>
      <c r="P36" s="1"/>
      <c r="Q36" s="1" t="s">
        <v>99</v>
      </c>
      <c r="R36" s="1"/>
      <c r="S36" s="1"/>
      <c r="V36" s="1"/>
    </row>
    <row r="37" spans="1:26" ht="15">
      <c r="A37" s="148"/>
      <c r="B37" s="148"/>
      <c r="C37" s="163">
        <v>2</v>
      </c>
      <c r="D37" s="163" t="s">
        <v>65</v>
      </c>
      <c r="E37" s="148"/>
      <c r="F37" s="162"/>
      <c r="G37" s="151"/>
      <c r="H37" s="151">
        <f>ROUND((SUM(M33:M36))/1,2)</f>
        <v>0</v>
      </c>
      <c r="I37" s="151">
        <f>ROUND((SUM(I33:I36))/1,2)</f>
        <v>0</v>
      </c>
      <c r="J37" s="148"/>
      <c r="K37" s="148"/>
      <c r="L37" s="148">
        <f>ROUND((SUM(L33:L36))/1,2)</f>
        <v>0</v>
      </c>
      <c r="M37" s="148">
        <f>ROUND((SUM(M33:M36))/1,2)</f>
        <v>0</v>
      </c>
      <c r="N37" s="148"/>
      <c r="O37" s="148"/>
      <c r="P37" s="180"/>
      <c r="Q37" s="148"/>
      <c r="R37" s="148"/>
      <c r="S37" s="180">
        <f>ROUND((SUM(S33:S36))/1,2)</f>
        <v>5.4</v>
      </c>
      <c r="T37" s="145"/>
      <c r="U37" s="145"/>
      <c r="V37" s="2">
        <f>ROUND((SUM(V33:V36))/1,2)</f>
        <v>0</v>
      </c>
      <c r="W37" s="145"/>
      <c r="X37" s="145"/>
      <c r="Y37" s="145"/>
      <c r="Z37" s="145"/>
    </row>
    <row r="38" spans="1:22" ht="15">
      <c r="A38" s="1"/>
      <c r="B38" s="1"/>
      <c r="C38" s="1"/>
      <c r="D38" s="1"/>
      <c r="E38" s="1"/>
      <c r="F38" s="158"/>
      <c r="G38" s="141"/>
      <c r="H38" s="141"/>
      <c r="I38" s="141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5">
      <c r="A39" s="148"/>
      <c r="B39" s="148"/>
      <c r="C39" s="163">
        <v>6</v>
      </c>
      <c r="D39" s="163" t="s">
        <v>66</v>
      </c>
      <c r="E39" s="148"/>
      <c r="F39" s="162"/>
      <c r="G39" s="149"/>
      <c r="H39" s="149"/>
      <c r="I39" s="149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5"/>
      <c r="U39" s="145"/>
      <c r="V39" s="148"/>
      <c r="W39" s="145"/>
      <c r="X39" s="145"/>
      <c r="Y39" s="145"/>
      <c r="Z39" s="145"/>
    </row>
    <row r="40" spans="1:26" ht="24.75" customHeight="1">
      <c r="A40" s="172"/>
      <c r="B40" s="167" t="s">
        <v>116</v>
      </c>
      <c r="C40" s="173" t="s">
        <v>119</v>
      </c>
      <c r="D40" s="167" t="s">
        <v>120</v>
      </c>
      <c r="E40" s="167" t="s">
        <v>91</v>
      </c>
      <c r="F40" s="168">
        <v>1.512</v>
      </c>
      <c r="G40" s="169">
        <v>0</v>
      </c>
      <c r="H40" s="169"/>
      <c r="I40" s="169">
        <f>ROUND(F40*(G40+H40),2)</f>
        <v>0</v>
      </c>
      <c r="J40" s="167">
        <f>ROUND(F40*(N40),2)</f>
        <v>0</v>
      </c>
      <c r="K40" s="170">
        <f>ROUND(F40*(O40),2)</f>
        <v>0</v>
      </c>
      <c r="L40" s="170">
        <f>ROUND(F40*(G40),2)</f>
        <v>0</v>
      </c>
      <c r="M40" s="170"/>
      <c r="N40" s="170">
        <v>0</v>
      </c>
      <c r="O40" s="170"/>
      <c r="P40" s="178">
        <v>1.837</v>
      </c>
      <c r="Q40" s="176"/>
      <c r="R40" s="176">
        <v>1.837</v>
      </c>
      <c r="S40" s="177">
        <f>ROUND(F40*(P40),3)</f>
        <v>2.778</v>
      </c>
      <c r="T40" s="171"/>
      <c r="U40" s="171"/>
      <c r="V40" s="178"/>
      <c r="Z40">
        <v>0</v>
      </c>
    </row>
    <row r="41" spans="1:22" ht="12" customHeight="1">
      <c r="A41" s="164"/>
      <c r="B41" s="164"/>
      <c r="C41" s="174"/>
      <c r="D41" s="174" t="s">
        <v>121</v>
      </c>
      <c r="E41" s="164"/>
      <c r="F41" s="165"/>
      <c r="G41" s="166"/>
      <c r="H41" s="166"/>
      <c r="I41" s="166"/>
      <c r="J41" s="164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64"/>
      <c r="B42" s="164"/>
      <c r="C42" s="164"/>
      <c r="D42" s="175" t="s">
        <v>122</v>
      </c>
      <c r="E42" s="164"/>
      <c r="F42" s="165">
        <v>1.512</v>
      </c>
      <c r="G42" s="166"/>
      <c r="H42" s="166"/>
      <c r="I42" s="166"/>
      <c r="J42" s="164"/>
      <c r="K42" s="1"/>
      <c r="L42" s="1"/>
      <c r="M42" s="1"/>
      <c r="N42" s="1"/>
      <c r="O42" s="1"/>
      <c r="P42" s="1"/>
      <c r="Q42" s="1" t="s">
        <v>99</v>
      </c>
      <c r="R42" s="1"/>
      <c r="S42" s="1"/>
      <c r="V42" s="1"/>
    </row>
    <row r="43" spans="1:26" ht="34.5" customHeight="1">
      <c r="A43" s="172"/>
      <c r="B43" s="167" t="s">
        <v>116</v>
      </c>
      <c r="C43" s="173" t="s">
        <v>123</v>
      </c>
      <c r="D43" s="167" t="s">
        <v>124</v>
      </c>
      <c r="E43" s="167" t="s">
        <v>125</v>
      </c>
      <c r="F43" s="168">
        <v>112.638</v>
      </c>
      <c r="G43" s="169">
        <v>0</v>
      </c>
      <c r="H43" s="169"/>
      <c r="I43" s="169">
        <f>ROUND(F43*(G43+H43),2)</f>
        <v>0</v>
      </c>
      <c r="J43" s="167">
        <f>ROUND(F43*(N43),2)</f>
        <v>0</v>
      </c>
      <c r="K43" s="170">
        <f>ROUND(F43*(O43),2)</f>
        <v>0</v>
      </c>
      <c r="L43" s="170">
        <f>ROUND(F43*(G43),2)</f>
        <v>0</v>
      </c>
      <c r="M43" s="170"/>
      <c r="N43" s="170">
        <v>0</v>
      </c>
      <c r="O43" s="170"/>
      <c r="P43" s="178">
        <v>0.00352</v>
      </c>
      <c r="Q43" s="176"/>
      <c r="R43" s="176">
        <v>0.00352</v>
      </c>
      <c r="S43" s="177">
        <f>ROUND(F43*(P43),3)</f>
        <v>0.396</v>
      </c>
      <c r="T43" s="171"/>
      <c r="U43" s="171"/>
      <c r="V43" s="178"/>
      <c r="Z43">
        <v>0</v>
      </c>
    </row>
    <row r="44" spans="1:22" ht="12" customHeight="1">
      <c r="A44" s="164"/>
      <c r="B44" s="164"/>
      <c r="C44" s="174"/>
      <c r="D44" s="174" t="s">
        <v>126</v>
      </c>
      <c r="E44" s="164"/>
      <c r="F44" s="165"/>
      <c r="G44" s="166"/>
      <c r="H44" s="166"/>
      <c r="I44" s="166"/>
      <c r="J44" s="164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64"/>
      <c r="B45" s="164"/>
      <c r="C45" s="164"/>
      <c r="D45" s="175" t="s">
        <v>127</v>
      </c>
      <c r="E45" s="164"/>
      <c r="F45" s="165">
        <v>112.638</v>
      </c>
      <c r="G45" s="166"/>
      <c r="H45" s="166"/>
      <c r="I45" s="166"/>
      <c r="J45" s="164"/>
      <c r="K45" s="1"/>
      <c r="L45" s="1"/>
      <c r="M45" s="1"/>
      <c r="N45" s="1"/>
      <c r="O45" s="1"/>
      <c r="P45" s="1"/>
      <c r="Q45" s="1" t="s">
        <v>99</v>
      </c>
      <c r="R45" s="1"/>
      <c r="S45" s="1"/>
      <c r="V45" s="1"/>
    </row>
    <row r="46" spans="1:26" ht="24.75" customHeight="1">
      <c r="A46" s="172"/>
      <c r="B46" s="167" t="s">
        <v>116</v>
      </c>
      <c r="C46" s="173" t="s">
        <v>128</v>
      </c>
      <c r="D46" s="167" t="s">
        <v>129</v>
      </c>
      <c r="E46" s="167" t="s">
        <v>91</v>
      </c>
      <c r="F46" s="168">
        <v>13.51656</v>
      </c>
      <c r="G46" s="169">
        <v>0</v>
      </c>
      <c r="H46" s="169"/>
      <c r="I46" s="169">
        <f>ROUND(F46*(G46+H46),2)</f>
        <v>0</v>
      </c>
      <c r="J46" s="167">
        <f>ROUND(F46*(N46),2)</f>
        <v>0</v>
      </c>
      <c r="K46" s="170">
        <f>ROUND(F46*(O46),2)</f>
        <v>0</v>
      </c>
      <c r="L46" s="170">
        <f>ROUND(F46*(G46),2)</f>
        <v>0</v>
      </c>
      <c r="M46" s="170"/>
      <c r="N46" s="170">
        <v>0</v>
      </c>
      <c r="O46" s="170"/>
      <c r="P46" s="178">
        <v>2.23957</v>
      </c>
      <c r="Q46" s="176"/>
      <c r="R46" s="176">
        <v>2.23957</v>
      </c>
      <c r="S46" s="177">
        <f>ROUND(F46*(P46),3)</f>
        <v>30.271</v>
      </c>
      <c r="T46" s="171"/>
      <c r="U46" s="171"/>
      <c r="V46" s="178"/>
      <c r="Z46">
        <v>0</v>
      </c>
    </row>
    <row r="47" spans="1:22" ht="12" customHeight="1">
      <c r="A47" s="164"/>
      <c r="B47" s="164"/>
      <c r="C47" s="174"/>
      <c r="D47" s="174" t="s">
        <v>126</v>
      </c>
      <c r="E47" s="164"/>
      <c r="F47" s="165"/>
      <c r="G47" s="166"/>
      <c r="H47" s="166"/>
      <c r="I47" s="166"/>
      <c r="J47" s="164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2" ht="15">
      <c r="A48" s="164"/>
      <c r="B48" s="164"/>
      <c r="C48" s="164"/>
      <c r="D48" s="175" t="s">
        <v>130</v>
      </c>
      <c r="E48" s="164"/>
      <c r="F48" s="165">
        <v>13.51656</v>
      </c>
      <c r="G48" s="166"/>
      <c r="H48" s="166"/>
      <c r="I48" s="166"/>
      <c r="J48" s="164"/>
      <c r="K48" s="1"/>
      <c r="L48" s="1"/>
      <c r="M48" s="1"/>
      <c r="N48" s="1"/>
      <c r="O48" s="1"/>
      <c r="P48" s="1"/>
      <c r="Q48" s="1" t="s">
        <v>94</v>
      </c>
      <c r="R48" s="1"/>
      <c r="S48" s="1"/>
      <c r="V48" s="1"/>
    </row>
    <row r="49" spans="1:26" ht="24.75" customHeight="1">
      <c r="A49" s="172"/>
      <c r="B49" s="167" t="s">
        <v>116</v>
      </c>
      <c r="C49" s="173" t="s">
        <v>131</v>
      </c>
      <c r="D49" s="167" t="s">
        <v>132</v>
      </c>
      <c r="E49" s="167" t="s">
        <v>125</v>
      </c>
      <c r="F49" s="168">
        <v>9.04</v>
      </c>
      <c r="G49" s="169">
        <v>0</v>
      </c>
      <c r="H49" s="169"/>
      <c r="I49" s="169">
        <f>ROUND(F49*(G49+H49),2)</f>
        <v>0</v>
      </c>
      <c r="J49" s="167">
        <f>ROUND(F49*(N49),2)</f>
        <v>0</v>
      </c>
      <c r="K49" s="170">
        <f>ROUND(F49*(O49),2)</f>
        <v>0</v>
      </c>
      <c r="L49" s="170">
        <f>ROUND(F49*(G49),2)</f>
        <v>0</v>
      </c>
      <c r="M49" s="170"/>
      <c r="N49" s="170">
        <v>0</v>
      </c>
      <c r="O49" s="170"/>
      <c r="P49" s="178">
        <v>0.00861</v>
      </c>
      <c r="Q49" s="176"/>
      <c r="R49" s="176">
        <v>0.00861</v>
      </c>
      <c r="S49" s="177">
        <f>ROUND(F49*(P49),3)</f>
        <v>0.078</v>
      </c>
      <c r="T49" s="171"/>
      <c r="U49" s="171"/>
      <c r="V49" s="178"/>
      <c r="Z49">
        <v>0</v>
      </c>
    </row>
    <row r="50" spans="1:22" ht="12" customHeight="1">
      <c r="A50" s="164"/>
      <c r="B50" s="164"/>
      <c r="C50" s="174"/>
      <c r="D50" s="174" t="s">
        <v>133</v>
      </c>
      <c r="E50" s="164"/>
      <c r="F50" s="165"/>
      <c r="G50" s="166"/>
      <c r="H50" s="166"/>
      <c r="I50" s="166"/>
      <c r="J50" s="164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2" ht="15">
      <c r="A51" s="164"/>
      <c r="B51" s="164"/>
      <c r="C51" s="164"/>
      <c r="D51" s="175" t="s">
        <v>134</v>
      </c>
      <c r="E51" s="164"/>
      <c r="F51" s="165">
        <v>9.04</v>
      </c>
      <c r="G51" s="166"/>
      <c r="H51" s="166"/>
      <c r="I51" s="166"/>
      <c r="J51" s="164"/>
      <c r="K51" s="1"/>
      <c r="L51" s="1"/>
      <c r="M51" s="1"/>
      <c r="N51" s="1"/>
      <c r="O51" s="1"/>
      <c r="P51" s="1"/>
      <c r="Q51" s="1" t="s">
        <v>94</v>
      </c>
      <c r="R51" s="1"/>
      <c r="S51" s="1"/>
      <c r="V51" s="1"/>
    </row>
    <row r="52" spans="1:26" ht="24.75" customHeight="1">
      <c r="A52" s="172"/>
      <c r="B52" s="167" t="s">
        <v>116</v>
      </c>
      <c r="C52" s="173" t="s">
        <v>135</v>
      </c>
      <c r="D52" s="167" t="s">
        <v>136</v>
      </c>
      <c r="E52" s="167" t="s">
        <v>125</v>
      </c>
      <c r="F52" s="168">
        <v>9.04</v>
      </c>
      <c r="G52" s="169">
        <v>0</v>
      </c>
      <c r="H52" s="169"/>
      <c r="I52" s="169">
        <f>ROUND(F52*(G52+H52),2)</f>
        <v>0</v>
      </c>
      <c r="J52" s="167">
        <f>ROUND(F52*(N52),2)</f>
        <v>0</v>
      </c>
      <c r="K52" s="170">
        <f>ROUND(F52*(O52),2)</f>
        <v>0</v>
      </c>
      <c r="L52" s="170">
        <f>ROUND(F52*(G52),2)</f>
        <v>0</v>
      </c>
      <c r="M52" s="170"/>
      <c r="N52" s="170">
        <v>0</v>
      </c>
      <c r="O52" s="170"/>
      <c r="P52" s="176"/>
      <c r="Q52" s="176"/>
      <c r="R52" s="176"/>
      <c r="S52" s="177">
        <f>ROUND(F52*(P52),3)</f>
        <v>0</v>
      </c>
      <c r="T52" s="171"/>
      <c r="U52" s="171"/>
      <c r="V52" s="178"/>
      <c r="Z52">
        <v>0</v>
      </c>
    </row>
    <row r="53" spans="1:22" ht="12" customHeight="1">
      <c r="A53" s="164"/>
      <c r="B53" s="164"/>
      <c r="C53" s="174"/>
      <c r="D53" s="174" t="s">
        <v>133</v>
      </c>
      <c r="E53" s="164"/>
      <c r="F53" s="165"/>
      <c r="G53" s="166"/>
      <c r="H53" s="166"/>
      <c r="I53" s="166"/>
      <c r="J53" s="164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2" ht="15">
      <c r="A54" s="164"/>
      <c r="B54" s="164"/>
      <c r="C54" s="164"/>
      <c r="D54" s="175" t="s">
        <v>134</v>
      </c>
      <c r="E54" s="164"/>
      <c r="F54" s="165">
        <v>9.04</v>
      </c>
      <c r="G54" s="166"/>
      <c r="H54" s="166"/>
      <c r="I54" s="166"/>
      <c r="J54" s="164"/>
      <c r="K54" s="1"/>
      <c r="L54" s="1"/>
      <c r="M54" s="1"/>
      <c r="N54" s="1"/>
      <c r="O54" s="1"/>
      <c r="P54" s="1"/>
      <c r="Q54" s="1" t="s">
        <v>99</v>
      </c>
      <c r="R54" s="1"/>
      <c r="S54" s="1"/>
      <c r="V54" s="1"/>
    </row>
    <row r="55" spans="1:26" ht="24.75" customHeight="1">
      <c r="A55" s="172"/>
      <c r="B55" s="167" t="s">
        <v>116</v>
      </c>
      <c r="C55" s="173" t="s">
        <v>137</v>
      </c>
      <c r="D55" s="167" t="s">
        <v>138</v>
      </c>
      <c r="E55" s="167" t="s">
        <v>91</v>
      </c>
      <c r="F55" s="168">
        <v>13.51656</v>
      </c>
      <c r="G55" s="169">
        <v>0</v>
      </c>
      <c r="H55" s="169"/>
      <c r="I55" s="169">
        <f>ROUND(F55*(G55+H55),2)</f>
        <v>0</v>
      </c>
      <c r="J55" s="167">
        <f>ROUND(F55*(N55),2)</f>
        <v>0</v>
      </c>
      <c r="K55" s="170">
        <f>ROUND(F55*(O55),2)</f>
        <v>0</v>
      </c>
      <c r="L55" s="170">
        <f>ROUND(F55*(G55),2)</f>
        <v>0</v>
      </c>
      <c r="M55" s="170"/>
      <c r="N55" s="170">
        <v>0</v>
      </c>
      <c r="O55" s="170"/>
      <c r="P55" s="176"/>
      <c r="Q55" s="176"/>
      <c r="R55" s="176"/>
      <c r="S55" s="177">
        <f>ROUND(F55*(P55),3)</f>
        <v>0</v>
      </c>
      <c r="T55" s="171"/>
      <c r="U55" s="171"/>
      <c r="V55" s="178"/>
      <c r="Z55">
        <v>0</v>
      </c>
    </row>
    <row r="56" spans="1:22" ht="12" customHeight="1">
      <c r="A56" s="164"/>
      <c r="B56" s="164"/>
      <c r="C56" s="174"/>
      <c r="D56" s="174" t="s">
        <v>126</v>
      </c>
      <c r="E56" s="164"/>
      <c r="F56" s="165"/>
      <c r="G56" s="166"/>
      <c r="H56" s="166"/>
      <c r="I56" s="166"/>
      <c r="J56" s="164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2" ht="15">
      <c r="A57" s="164"/>
      <c r="B57" s="164"/>
      <c r="C57" s="164"/>
      <c r="D57" s="175" t="s">
        <v>130</v>
      </c>
      <c r="E57" s="164"/>
      <c r="F57" s="165">
        <v>13.51656</v>
      </c>
      <c r="G57" s="166"/>
      <c r="H57" s="166"/>
      <c r="I57" s="166"/>
      <c r="J57" s="164"/>
      <c r="K57" s="1"/>
      <c r="L57" s="1"/>
      <c r="M57" s="1"/>
      <c r="N57" s="1"/>
      <c r="O57" s="1"/>
      <c r="P57" s="1"/>
      <c r="Q57" s="1" t="s">
        <v>99</v>
      </c>
      <c r="R57" s="1"/>
      <c r="S57" s="1"/>
      <c r="V57" s="1"/>
    </row>
    <row r="58" spans="1:26" ht="15">
      <c r="A58" s="148"/>
      <c r="B58" s="148"/>
      <c r="C58" s="163">
        <v>6</v>
      </c>
      <c r="D58" s="163" t="s">
        <v>66</v>
      </c>
      <c r="E58" s="148"/>
      <c r="F58" s="162"/>
      <c r="G58" s="151"/>
      <c r="H58" s="151">
        <f>ROUND((SUM(M39:M57))/1,2)</f>
        <v>0</v>
      </c>
      <c r="I58" s="151">
        <f>ROUND((SUM(I39:I57))/1,2)</f>
        <v>0</v>
      </c>
      <c r="J58" s="148"/>
      <c r="K58" s="148"/>
      <c r="L58" s="148">
        <f>ROUND((SUM(L39:L57))/1,2)</f>
        <v>0</v>
      </c>
      <c r="M58" s="148">
        <f>ROUND((SUM(M39:M57))/1,2)</f>
        <v>0</v>
      </c>
      <c r="N58" s="148"/>
      <c r="O58" s="148"/>
      <c r="P58" s="180"/>
      <c r="Q58" s="148"/>
      <c r="R58" s="148"/>
      <c r="S58" s="180">
        <f>ROUND((SUM(S39:S57))/1,2)</f>
        <v>33.52</v>
      </c>
      <c r="T58" s="145"/>
      <c r="U58" s="145"/>
      <c r="V58" s="2">
        <f>ROUND((SUM(V39:V57))/1,2)</f>
        <v>0</v>
      </c>
      <c r="W58" s="145"/>
      <c r="X58" s="145"/>
      <c r="Y58" s="145"/>
      <c r="Z58" s="145"/>
    </row>
    <row r="59" spans="1:22" ht="15">
      <c r="A59" s="1"/>
      <c r="B59" s="1"/>
      <c r="C59" s="1"/>
      <c r="D59" s="1"/>
      <c r="E59" s="1"/>
      <c r="F59" s="158"/>
      <c r="G59" s="141"/>
      <c r="H59" s="141"/>
      <c r="I59" s="141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ht="15">
      <c r="A60" s="148"/>
      <c r="B60" s="148"/>
      <c r="C60" s="163">
        <v>9</v>
      </c>
      <c r="D60" s="163" t="s">
        <v>67</v>
      </c>
      <c r="E60" s="148"/>
      <c r="F60" s="162"/>
      <c r="G60" s="149"/>
      <c r="H60" s="149"/>
      <c r="I60" s="149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5"/>
      <c r="U60" s="145"/>
      <c r="V60" s="148"/>
      <c r="W60" s="145"/>
      <c r="X60" s="145"/>
      <c r="Y60" s="145"/>
      <c r="Z60" s="145"/>
    </row>
    <row r="61" spans="1:26" ht="24.75" customHeight="1">
      <c r="A61" s="172"/>
      <c r="B61" s="167" t="s">
        <v>139</v>
      </c>
      <c r="C61" s="173" t="s">
        <v>140</v>
      </c>
      <c r="D61" s="167" t="s">
        <v>141</v>
      </c>
      <c r="E61" s="167" t="s">
        <v>142</v>
      </c>
      <c r="F61" s="168">
        <v>0.6</v>
      </c>
      <c r="G61" s="169">
        <v>0</v>
      </c>
      <c r="H61" s="169"/>
      <c r="I61" s="169">
        <f>ROUND(F61*(G61+H61),2)</f>
        <v>0</v>
      </c>
      <c r="J61" s="167">
        <f>ROUND(F61*(N61),2)</f>
        <v>0</v>
      </c>
      <c r="K61" s="170">
        <f>ROUND(F61*(O61),2)</f>
        <v>0</v>
      </c>
      <c r="L61" s="170">
        <f>ROUND(F61*(G61),2)</f>
        <v>0</v>
      </c>
      <c r="M61" s="170"/>
      <c r="N61" s="170">
        <v>0</v>
      </c>
      <c r="O61" s="170"/>
      <c r="P61" s="176"/>
      <c r="Q61" s="176"/>
      <c r="R61" s="176"/>
      <c r="S61" s="177">
        <f>ROUND(F61*(P61),3)</f>
        <v>0</v>
      </c>
      <c r="T61" s="171"/>
      <c r="U61" s="171"/>
      <c r="V61" s="178">
        <f>ROUND(F61*(X61),3)</f>
        <v>0.005</v>
      </c>
      <c r="X61">
        <v>0.009</v>
      </c>
      <c r="Z61">
        <v>0</v>
      </c>
    </row>
    <row r="62" spans="1:22" ht="15">
      <c r="A62" s="164"/>
      <c r="B62" s="164"/>
      <c r="C62" s="174"/>
      <c r="D62" s="179" t="s">
        <v>143</v>
      </c>
      <c r="E62" s="164"/>
      <c r="F62" s="165">
        <v>0.6</v>
      </c>
      <c r="G62" s="166"/>
      <c r="H62" s="166"/>
      <c r="I62" s="166"/>
      <c r="J62" s="164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6" ht="15">
      <c r="A63" s="148"/>
      <c r="B63" s="148"/>
      <c r="C63" s="163">
        <v>9</v>
      </c>
      <c r="D63" s="163" t="s">
        <v>67</v>
      </c>
      <c r="E63" s="148"/>
      <c r="F63" s="162"/>
      <c r="G63" s="151"/>
      <c r="H63" s="151">
        <f>ROUND((SUM(M60:M62))/1,2)</f>
        <v>0</v>
      </c>
      <c r="I63" s="151">
        <f>ROUND((SUM(I60:I62))/1,2)</f>
        <v>0</v>
      </c>
      <c r="J63" s="148"/>
      <c r="K63" s="148"/>
      <c r="L63" s="148">
        <f>ROUND((SUM(L60:L62))/1,2)</f>
        <v>0</v>
      </c>
      <c r="M63" s="148">
        <f>ROUND((SUM(M60:M62))/1,2)</f>
        <v>0</v>
      </c>
      <c r="N63" s="148"/>
      <c r="O63" s="148"/>
      <c r="P63" s="180"/>
      <c r="Q63" s="148"/>
      <c r="R63" s="148"/>
      <c r="S63" s="180">
        <f>ROUND((SUM(S60:S62))/1,2)</f>
        <v>0</v>
      </c>
      <c r="T63" s="145"/>
      <c r="U63" s="145"/>
      <c r="V63" s="2">
        <f>ROUND((SUM(V60:V62))/1,2)</f>
        <v>0.01</v>
      </c>
      <c r="W63" s="145"/>
      <c r="X63" s="145"/>
      <c r="Y63" s="145"/>
      <c r="Z63" s="145"/>
    </row>
    <row r="64" spans="1:22" ht="15">
      <c r="A64" s="1"/>
      <c r="B64" s="1"/>
      <c r="C64" s="1"/>
      <c r="D64" s="1"/>
      <c r="E64" s="1"/>
      <c r="F64" s="158"/>
      <c r="G64" s="141"/>
      <c r="H64" s="141"/>
      <c r="I64" s="141"/>
      <c r="J64" s="1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6" ht="15">
      <c r="A65" s="148"/>
      <c r="B65" s="148"/>
      <c r="C65" s="163">
        <v>91</v>
      </c>
      <c r="D65" s="163" t="s">
        <v>68</v>
      </c>
      <c r="E65" s="148"/>
      <c r="F65" s="162"/>
      <c r="G65" s="149"/>
      <c r="H65" s="149"/>
      <c r="I65" s="149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5"/>
      <c r="U65" s="145"/>
      <c r="V65" s="148"/>
      <c r="W65" s="145"/>
      <c r="X65" s="145"/>
      <c r="Y65" s="145"/>
      <c r="Z65" s="145"/>
    </row>
    <row r="66" spans="1:26" ht="24.75" customHeight="1">
      <c r="A66" s="172"/>
      <c r="B66" s="167" t="s">
        <v>139</v>
      </c>
      <c r="C66" s="173" t="s">
        <v>144</v>
      </c>
      <c r="D66" s="167" t="s">
        <v>145</v>
      </c>
      <c r="E66" s="167" t="s">
        <v>125</v>
      </c>
      <c r="F66" s="168">
        <v>111.378</v>
      </c>
      <c r="G66" s="169">
        <v>0</v>
      </c>
      <c r="H66" s="169"/>
      <c r="I66" s="169">
        <f>ROUND(F66*(G66+H66),2)</f>
        <v>0</v>
      </c>
      <c r="J66" s="167">
        <f>ROUND(F66*(N66),2)</f>
        <v>0</v>
      </c>
      <c r="K66" s="170">
        <f>ROUND(F66*(O66),2)</f>
        <v>0</v>
      </c>
      <c r="L66" s="170">
        <f>ROUND(F66*(G66),2)</f>
        <v>0</v>
      </c>
      <c r="M66" s="170"/>
      <c r="N66" s="170">
        <v>0</v>
      </c>
      <c r="O66" s="170"/>
      <c r="P66" s="176"/>
      <c r="Q66" s="176"/>
      <c r="R66" s="176"/>
      <c r="S66" s="177">
        <f>ROUND(F66*(P66),3)</f>
        <v>0</v>
      </c>
      <c r="T66" s="171"/>
      <c r="U66" s="171"/>
      <c r="V66" s="178">
        <f>ROUND(F66*(X66),3)</f>
        <v>7.24</v>
      </c>
      <c r="X66">
        <v>0.065</v>
      </c>
      <c r="Z66">
        <v>0</v>
      </c>
    </row>
    <row r="67" spans="1:22" ht="12" customHeight="1">
      <c r="A67" s="164"/>
      <c r="B67" s="164"/>
      <c r="C67" s="174"/>
      <c r="D67" s="174" t="s">
        <v>146</v>
      </c>
      <c r="E67" s="164"/>
      <c r="F67" s="165"/>
      <c r="G67" s="166"/>
      <c r="H67" s="166"/>
      <c r="I67" s="166"/>
      <c r="J67" s="164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2" ht="15">
      <c r="A68" s="164"/>
      <c r="B68" s="164"/>
      <c r="C68" s="164"/>
      <c r="D68" s="175" t="s">
        <v>147</v>
      </c>
      <c r="E68" s="164"/>
      <c r="F68" s="165">
        <v>111.378</v>
      </c>
      <c r="G68" s="166"/>
      <c r="H68" s="166"/>
      <c r="I68" s="166"/>
      <c r="J68" s="164"/>
      <c r="K68" s="1"/>
      <c r="L68" s="1"/>
      <c r="M68" s="1"/>
      <c r="N68" s="1"/>
      <c r="O68" s="1"/>
      <c r="P68" s="1"/>
      <c r="Q68" s="1" t="s">
        <v>99</v>
      </c>
      <c r="R68" s="1"/>
      <c r="S68" s="1"/>
      <c r="V68" s="1"/>
    </row>
    <row r="69" spans="1:26" ht="34.5" customHeight="1">
      <c r="A69" s="172"/>
      <c r="B69" s="167" t="s">
        <v>139</v>
      </c>
      <c r="C69" s="173" t="s">
        <v>148</v>
      </c>
      <c r="D69" s="167" t="s">
        <v>149</v>
      </c>
      <c r="E69" s="167" t="s">
        <v>91</v>
      </c>
      <c r="F69" s="168">
        <v>13.36536</v>
      </c>
      <c r="G69" s="169">
        <v>0</v>
      </c>
      <c r="H69" s="169"/>
      <c r="I69" s="169">
        <f>ROUND(F69*(G69+H69),2)</f>
        <v>0</v>
      </c>
      <c r="J69" s="167">
        <f>ROUND(F69*(N69),2)</f>
        <v>0</v>
      </c>
      <c r="K69" s="170">
        <f>ROUND(F69*(O69),2)</f>
        <v>0</v>
      </c>
      <c r="L69" s="170">
        <f>ROUND(F69*(G69),2)</f>
        <v>0</v>
      </c>
      <c r="M69" s="170"/>
      <c r="N69" s="170">
        <v>0</v>
      </c>
      <c r="O69" s="170"/>
      <c r="P69" s="176"/>
      <c r="Q69" s="176"/>
      <c r="R69" s="176"/>
      <c r="S69" s="177">
        <f>ROUND(F69*(P69),3)</f>
        <v>0</v>
      </c>
      <c r="T69" s="171"/>
      <c r="U69" s="171"/>
      <c r="V69" s="178">
        <f>ROUND(F69*(X69),3)</f>
        <v>29.404</v>
      </c>
      <c r="X69">
        <v>2.2</v>
      </c>
      <c r="Z69">
        <v>0</v>
      </c>
    </row>
    <row r="70" spans="1:22" ht="12" customHeight="1">
      <c r="A70" s="164"/>
      <c r="B70" s="164"/>
      <c r="C70" s="174"/>
      <c r="D70" s="174" t="s">
        <v>146</v>
      </c>
      <c r="E70" s="164"/>
      <c r="F70" s="164"/>
      <c r="G70" s="166"/>
      <c r="H70" s="166"/>
      <c r="I70" s="164"/>
      <c r="J70" s="164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5">
      <c r="A71" s="164"/>
      <c r="B71" s="164"/>
      <c r="C71" s="164"/>
      <c r="D71" s="175" t="s">
        <v>150</v>
      </c>
      <c r="E71" s="164"/>
      <c r="F71" s="165">
        <v>13.36536</v>
      </c>
      <c r="G71" s="166"/>
      <c r="H71" s="166"/>
      <c r="I71" s="164"/>
      <c r="J71" s="164"/>
      <c r="K71" s="1"/>
      <c r="L71" s="1"/>
      <c r="M71" s="1"/>
      <c r="N71" s="1"/>
      <c r="O71" s="1"/>
      <c r="P71" s="1"/>
      <c r="Q71" s="1" t="s">
        <v>94</v>
      </c>
      <c r="R71" s="1"/>
      <c r="S71" s="1"/>
      <c r="V71" s="1"/>
    </row>
    <row r="72" spans="1:26" ht="24.75" customHeight="1">
      <c r="A72" s="172"/>
      <c r="B72" s="167" t="s">
        <v>139</v>
      </c>
      <c r="C72" s="173" t="s">
        <v>151</v>
      </c>
      <c r="D72" s="167" t="s">
        <v>152</v>
      </c>
      <c r="E72" s="167" t="s">
        <v>114</v>
      </c>
      <c r="F72" s="168">
        <v>36.643362</v>
      </c>
      <c r="G72" s="169">
        <v>0</v>
      </c>
      <c r="H72" s="169"/>
      <c r="I72" s="169">
        <f>ROUND(F72*(G72+H72),2)</f>
        <v>0</v>
      </c>
      <c r="J72" s="167">
        <f>ROUND(F72*(N72),2)</f>
        <v>0</v>
      </c>
      <c r="K72" s="170">
        <f>ROUND(F72*(O72),2)</f>
        <v>0</v>
      </c>
      <c r="L72" s="170">
        <f>ROUND(F72*(G72),2)</f>
        <v>0</v>
      </c>
      <c r="M72" s="170"/>
      <c r="N72" s="170">
        <v>0</v>
      </c>
      <c r="O72" s="170"/>
      <c r="P72" s="176"/>
      <c r="Q72" s="176"/>
      <c r="R72" s="176"/>
      <c r="S72" s="177">
        <f>ROUND(F72*(P72),3)</f>
        <v>0</v>
      </c>
      <c r="T72" s="171"/>
      <c r="U72" s="171"/>
      <c r="V72" s="178"/>
      <c r="Z72">
        <v>0</v>
      </c>
    </row>
    <row r="73" spans="1:26" ht="24.75" customHeight="1">
      <c r="A73" s="172"/>
      <c r="B73" s="167" t="s">
        <v>139</v>
      </c>
      <c r="C73" s="173" t="s">
        <v>153</v>
      </c>
      <c r="D73" s="167" t="s">
        <v>154</v>
      </c>
      <c r="E73" s="167" t="s">
        <v>114</v>
      </c>
      <c r="F73" s="168">
        <v>36.643362</v>
      </c>
      <c r="G73" s="169">
        <v>0</v>
      </c>
      <c r="H73" s="169"/>
      <c r="I73" s="169">
        <f>ROUND(F73*(G73+H73),2)</f>
        <v>0</v>
      </c>
      <c r="J73" s="167">
        <f>ROUND(F73*(N73),2)</f>
        <v>0</v>
      </c>
      <c r="K73" s="170">
        <f>ROUND(F73*(O73),2)</f>
        <v>0</v>
      </c>
      <c r="L73" s="170">
        <f>ROUND(F73*(G73),2)</f>
        <v>0</v>
      </c>
      <c r="M73" s="170"/>
      <c r="N73" s="170">
        <v>0</v>
      </c>
      <c r="O73" s="170"/>
      <c r="P73" s="176"/>
      <c r="Q73" s="176"/>
      <c r="R73" s="176"/>
      <c r="S73" s="177">
        <f>ROUND(F73*(P73),3)</f>
        <v>0</v>
      </c>
      <c r="T73" s="171"/>
      <c r="U73" s="171"/>
      <c r="V73" s="178"/>
      <c r="Z73">
        <v>0</v>
      </c>
    </row>
    <row r="74" spans="1:26" ht="24.75" customHeight="1">
      <c r="A74" s="172"/>
      <c r="B74" s="167" t="s">
        <v>139</v>
      </c>
      <c r="C74" s="173" t="s">
        <v>155</v>
      </c>
      <c r="D74" s="167" t="s">
        <v>156</v>
      </c>
      <c r="E74" s="167" t="s">
        <v>114</v>
      </c>
      <c r="F74" s="168">
        <v>146.572</v>
      </c>
      <c r="G74" s="169">
        <v>0</v>
      </c>
      <c r="H74" s="169"/>
      <c r="I74" s="169">
        <f>ROUND(F74*(G74+H74),2)</f>
        <v>0</v>
      </c>
      <c r="J74" s="167">
        <f>ROUND(F74*(N74),2)</f>
        <v>0</v>
      </c>
      <c r="K74" s="170">
        <f>ROUND(F74*(O74),2)</f>
        <v>0</v>
      </c>
      <c r="L74" s="170">
        <f>ROUND(F74*(G74),2)</f>
        <v>0</v>
      </c>
      <c r="M74" s="170"/>
      <c r="N74" s="170">
        <v>0</v>
      </c>
      <c r="O74" s="170"/>
      <c r="P74" s="176"/>
      <c r="Q74" s="176"/>
      <c r="R74" s="176"/>
      <c r="S74" s="177">
        <f>ROUND(F74*(P74),3)</f>
        <v>0</v>
      </c>
      <c r="T74" s="171"/>
      <c r="U74" s="171"/>
      <c r="V74" s="178"/>
      <c r="Z74">
        <v>0</v>
      </c>
    </row>
    <row r="75" spans="1:22" ht="15">
      <c r="A75" s="164"/>
      <c r="B75" s="164"/>
      <c r="C75" s="174"/>
      <c r="D75" s="179" t="s">
        <v>157</v>
      </c>
      <c r="E75" s="164"/>
      <c r="F75" s="165">
        <v>146.572</v>
      </c>
      <c r="G75" s="166"/>
      <c r="H75" s="166"/>
      <c r="I75" s="164"/>
      <c r="J75" s="164"/>
      <c r="K75" s="1"/>
      <c r="L75" s="1"/>
      <c r="M75" s="1"/>
      <c r="N75" s="1"/>
      <c r="O75" s="1"/>
      <c r="P75" s="1"/>
      <c r="Q75" s="1" t="s">
        <v>99</v>
      </c>
      <c r="R75" s="1"/>
      <c r="S75" s="1"/>
      <c r="V75" s="1"/>
    </row>
    <row r="76" spans="1:26" ht="34.5" customHeight="1">
      <c r="A76" s="172"/>
      <c r="B76" s="167" t="s">
        <v>139</v>
      </c>
      <c r="C76" s="173" t="s">
        <v>158</v>
      </c>
      <c r="D76" s="167" t="s">
        <v>159</v>
      </c>
      <c r="E76" s="167" t="s">
        <v>114</v>
      </c>
      <c r="F76" s="168">
        <v>36.643362</v>
      </c>
      <c r="G76" s="169">
        <v>0</v>
      </c>
      <c r="H76" s="169"/>
      <c r="I76" s="169">
        <f>ROUND(F76*(G76+H76),2)</f>
        <v>0</v>
      </c>
      <c r="J76" s="167">
        <f>ROUND(F76*(N76),2)</f>
        <v>0</v>
      </c>
      <c r="K76" s="170">
        <f>ROUND(F76*(O76),2)</f>
        <v>0</v>
      </c>
      <c r="L76" s="170">
        <f>ROUND(F76*(G76),2)</f>
        <v>0</v>
      </c>
      <c r="M76" s="170"/>
      <c r="N76" s="170">
        <v>0</v>
      </c>
      <c r="O76" s="170"/>
      <c r="P76" s="176"/>
      <c r="Q76" s="176"/>
      <c r="R76" s="176"/>
      <c r="S76" s="177">
        <f>ROUND(F76*(P76),3)</f>
        <v>0</v>
      </c>
      <c r="T76" s="171"/>
      <c r="U76" s="171"/>
      <c r="V76" s="178"/>
      <c r="Z76">
        <v>0</v>
      </c>
    </row>
    <row r="77" spans="1:26" ht="24.75" customHeight="1">
      <c r="A77" s="172"/>
      <c r="B77" s="167" t="s">
        <v>160</v>
      </c>
      <c r="C77" s="173" t="s">
        <v>161</v>
      </c>
      <c r="D77" s="167" t="s">
        <v>162</v>
      </c>
      <c r="E77" s="167" t="s">
        <v>114</v>
      </c>
      <c r="F77" s="168">
        <v>36.643362</v>
      </c>
      <c r="G77" s="169">
        <v>0</v>
      </c>
      <c r="H77" s="169"/>
      <c r="I77" s="169">
        <f>ROUND(F77*(G77+H77),2)</f>
        <v>0</v>
      </c>
      <c r="J77" s="167">
        <f>ROUND(F77*(N77),2)</f>
        <v>0</v>
      </c>
      <c r="K77" s="170">
        <f>ROUND(F77*(O77),2)</f>
        <v>0</v>
      </c>
      <c r="L77" s="170">
        <f>ROUND(F77*(G77),2)</f>
        <v>0</v>
      </c>
      <c r="M77" s="170"/>
      <c r="N77" s="170">
        <v>0</v>
      </c>
      <c r="O77" s="170"/>
      <c r="P77" s="176"/>
      <c r="Q77" s="176"/>
      <c r="R77" s="176"/>
      <c r="S77" s="177">
        <f>ROUND(F77*(P77),3)</f>
        <v>0</v>
      </c>
      <c r="T77" s="171"/>
      <c r="U77" s="171"/>
      <c r="V77" s="178"/>
      <c r="Z77">
        <v>0</v>
      </c>
    </row>
    <row r="78" spans="1:26" ht="15">
      <c r="A78" s="148"/>
      <c r="B78" s="148"/>
      <c r="C78" s="163">
        <v>91</v>
      </c>
      <c r="D78" s="163" t="s">
        <v>68</v>
      </c>
      <c r="E78" s="148"/>
      <c r="F78" s="148"/>
      <c r="G78" s="151"/>
      <c r="H78" s="151">
        <f>ROUND((SUM(M65:M77))/1,2)</f>
        <v>0</v>
      </c>
      <c r="I78" s="151">
        <f>ROUND((SUM(I65:I77))/1,2)</f>
        <v>0</v>
      </c>
      <c r="J78" s="148"/>
      <c r="K78" s="148"/>
      <c r="L78" s="148">
        <f>ROUND((SUM(L65:L77))/1,2)</f>
        <v>0</v>
      </c>
      <c r="M78" s="148">
        <f>ROUND((SUM(M65:M77))/1,2)</f>
        <v>0</v>
      </c>
      <c r="N78" s="148"/>
      <c r="O78" s="148"/>
      <c r="P78" s="180"/>
      <c r="Q78" s="148"/>
      <c r="R78" s="148"/>
      <c r="S78" s="180">
        <f>ROUND((SUM(S65:S77))/1,2)</f>
        <v>0</v>
      </c>
      <c r="T78" s="145"/>
      <c r="U78" s="145"/>
      <c r="V78" s="2">
        <f>ROUND((SUM(V65:V77))/1,2)</f>
        <v>36.64</v>
      </c>
      <c r="W78" s="145"/>
      <c r="X78" s="145"/>
      <c r="Y78" s="145"/>
      <c r="Z78" s="145"/>
    </row>
    <row r="79" spans="1:22" ht="15">
      <c r="A79" s="1"/>
      <c r="B79" s="1"/>
      <c r="C79" s="1"/>
      <c r="D79" s="1"/>
      <c r="E79" s="1"/>
      <c r="F79" s="1"/>
      <c r="G79" s="141"/>
      <c r="H79" s="14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ht="15">
      <c r="A80" s="148"/>
      <c r="B80" s="148"/>
      <c r="C80" s="163">
        <v>99</v>
      </c>
      <c r="D80" s="163" t="s">
        <v>69</v>
      </c>
      <c r="E80" s="148"/>
      <c r="F80" s="148"/>
      <c r="G80" s="149"/>
      <c r="H80" s="149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5"/>
      <c r="U80" s="145"/>
      <c r="V80" s="148"/>
      <c r="W80" s="145"/>
      <c r="X80" s="145"/>
      <c r="Y80" s="145"/>
      <c r="Z80" s="145"/>
    </row>
    <row r="81" spans="1:26" ht="24.75" customHeight="1">
      <c r="A81" s="172"/>
      <c r="B81" s="167" t="s">
        <v>163</v>
      </c>
      <c r="C81" s="173" t="s">
        <v>164</v>
      </c>
      <c r="D81" s="167" t="s">
        <v>165</v>
      </c>
      <c r="E81" s="167" t="s">
        <v>114</v>
      </c>
      <c r="F81" s="168">
        <v>38.91807403920001</v>
      </c>
      <c r="G81" s="169">
        <v>0</v>
      </c>
      <c r="H81" s="169"/>
      <c r="I81" s="169">
        <f>ROUND(F81*(G81+H81),2)</f>
        <v>0</v>
      </c>
      <c r="J81" s="167">
        <f>ROUND(F81*(N81),2)</f>
        <v>0</v>
      </c>
      <c r="K81" s="170">
        <f>ROUND(F81*(O81),2)</f>
        <v>0</v>
      </c>
      <c r="L81" s="170">
        <f>ROUND(F81*(G81),2)</f>
        <v>0</v>
      </c>
      <c r="M81" s="170"/>
      <c r="N81" s="170">
        <v>0</v>
      </c>
      <c r="O81" s="170"/>
      <c r="P81" s="176"/>
      <c r="Q81" s="176"/>
      <c r="R81" s="176"/>
      <c r="S81" s="177">
        <f>ROUND(F81*(P81),3)</f>
        <v>0</v>
      </c>
      <c r="T81" s="171"/>
      <c r="U81" s="171"/>
      <c r="V81" s="178"/>
      <c r="Z81">
        <v>0</v>
      </c>
    </row>
    <row r="82" spans="1:26" ht="15">
      <c r="A82" s="148"/>
      <c r="B82" s="148"/>
      <c r="C82" s="163">
        <v>99</v>
      </c>
      <c r="D82" s="163" t="s">
        <v>69</v>
      </c>
      <c r="E82" s="148"/>
      <c r="F82" s="148"/>
      <c r="G82" s="151"/>
      <c r="H82" s="151">
        <f>ROUND((SUM(M80:M81))/1,2)</f>
        <v>0</v>
      </c>
      <c r="I82" s="151">
        <f>ROUND((SUM(I80:I81))/1,2)</f>
        <v>0</v>
      </c>
      <c r="J82" s="148"/>
      <c r="K82" s="148"/>
      <c r="L82" s="148">
        <f>ROUND((SUM(L80:L81))/1,2)</f>
        <v>0</v>
      </c>
      <c r="M82" s="148">
        <f>ROUND((SUM(M80:M81))/1,2)</f>
        <v>0</v>
      </c>
      <c r="N82" s="148"/>
      <c r="O82" s="148"/>
      <c r="P82" s="180"/>
      <c r="Q82" s="148"/>
      <c r="R82" s="148"/>
      <c r="S82" s="180">
        <f>ROUND((SUM(S80:S81))/1,2)</f>
        <v>0</v>
      </c>
      <c r="T82" s="145"/>
      <c r="U82" s="145"/>
      <c r="V82" s="2">
        <f>ROUND((SUM(V80:V81))/1,2)</f>
        <v>0</v>
      </c>
      <c r="W82" s="145"/>
      <c r="X82" s="145"/>
      <c r="Y82" s="145"/>
      <c r="Z82" s="145"/>
    </row>
    <row r="83" spans="1:22" ht="15">
      <c r="A83" s="1"/>
      <c r="B83" s="1"/>
      <c r="C83" s="1"/>
      <c r="D83" s="1"/>
      <c r="E83" s="1"/>
      <c r="F83" s="1"/>
      <c r="G83" s="141"/>
      <c r="H83" s="14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2" ht="15">
      <c r="A84" s="148"/>
      <c r="B84" s="148"/>
      <c r="C84" s="148"/>
      <c r="D84" s="2" t="s">
        <v>63</v>
      </c>
      <c r="E84" s="148"/>
      <c r="F84" s="148"/>
      <c r="G84" s="151"/>
      <c r="H84" s="151">
        <f>ROUND((SUM(M9:M83))/2,2)</f>
        <v>0</v>
      </c>
      <c r="I84" s="151">
        <f>ROUND((SUM(I9:I83))/2,2)</f>
        <v>0</v>
      </c>
      <c r="J84" s="149"/>
      <c r="K84" s="148"/>
      <c r="L84" s="149">
        <f>ROUND((SUM(L9:L83))/2,2)</f>
        <v>0</v>
      </c>
      <c r="M84" s="149">
        <f>ROUND((SUM(M9:M83))/2,2)</f>
        <v>0</v>
      </c>
      <c r="N84" s="148"/>
      <c r="O84" s="148"/>
      <c r="P84" s="180"/>
      <c r="Q84" s="148"/>
      <c r="R84" s="148"/>
      <c r="S84" s="180">
        <f>ROUND((SUM(S9:S83))/2,2)</f>
        <v>38.92</v>
      </c>
      <c r="T84" s="145"/>
      <c r="U84" s="145"/>
      <c r="V84" s="2">
        <f>ROUND((SUM(V9:V83))/2,2)</f>
        <v>36.65</v>
      </c>
    </row>
    <row r="85" spans="1:22" ht="15">
      <c r="A85" s="1"/>
      <c r="B85" s="1"/>
      <c r="C85" s="1"/>
      <c r="D85" s="1"/>
      <c r="E85" s="1"/>
      <c r="F85" s="1"/>
      <c r="G85" s="141"/>
      <c r="H85" s="14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6" ht="15">
      <c r="A86" s="148"/>
      <c r="B86" s="148"/>
      <c r="C86" s="148"/>
      <c r="D86" s="2" t="s">
        <v>70</v>
      </c>
      <c r="E86" s="148"/>
      <c r="F86" s="148"/>
      <c r="G86" s="149"/>
      <c r="H86" s="149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5"/>
      <c r="U86" s="145"/>
      <c r="V86" s="148"/>
      <c r="W86" s="145"/>
      <c r="X86" s="145"/>
      <c r="Y86" s="145"/>
      <c r="Z86" s="145"/>
    </row>
    <row r="87" spans="1:26" ht="15">
      <c r="A87" s="148"/>
      <c r="B87" s="148"/>
      <c r="C87" s="163">
        <v>772</v>
      </c>
      <c r="D87" s="163" t="s">
        <v>71</v>
      </c>
      <c r="E87" s="148"/>
      <c r="F87" s="148"/>
      <c r="G87" s="149"/>
      <c r="H87" s="149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5"/>
      <c r="U87" s="145"/>
      <c r="V87" s="148"/>
      <c r="W87" s="145"/>
      <c r="X87" s="145"/>
      <c r="Y87" s="145"/>
      <c r="Z87" s="145"/>
    </row>
    <row r="88" spans="1:26" ht="24.75" customHeight="1">
      <c r="A88" s="172"/>
      <c r="B88" s="167" t="s">
        <v>166</v>
      </c>
      <c r="C88" s="173" t="s">
        <v>167</v>
      </c>
      <c r="D88" s="167" t="s">
        <v>168</v>
      </c>
      <c r="E88" s="167" t="s">
        <v>125</v>
      </c>
      <c r="F88" s="168">
        <v>112.638</v>
      </c>
      <c r="G88" s="169">
        <v>0</v>
      </c>
      <c r="H88" s="169"/>
      <c r="I88" s="169">
        <f>ROUND(F88*(G88+H88),2)</f>
        <v>0</v>
      </c>
      <c r="J88" s="167">
        <f>ROUND(F88*(N88),2)</f>
        <v>0</v>
      </c>
      <c r="K88" s="170">
        <f>ROUND(F88*(O88),2)</f>
        <v>0</v>
      </c>
      <c r="L88" s="170">
        <f>ROUND(F88*(G88),2)</f>
        <v>0</v>
      </c>
      <c r="M88" s="170"/>
      <c r="N88" s="170">
        <v>0</v>
      </c>
      <c r="O88" s="170"/>
      <c r="P88" s="178">
        <v>0.11192</v>
      </c>
      <c r="Q88" s="176"/>
      <c r="R88" s="176">
        <v>0.11192</v>
      </c>
      <c r="S88" s="177">
        <f>ROUND(F88*(P88),3)</f>
        <v>12.606</v>
      </c>
      <c r="T88" s="171"/>
      <c r="U88" s="171"/>
      <c r="V88" s="178"/>
      <c r="Z88">
        <v>0</v>
      </c>
    </row>
    <row r="89" spans="1:22" ht="15">
      <c r="A89" s="164"/>
      <c r="B89" s="164"/>
      <c r="C89" s="174"/>
      <c r="D89" s="179" t="s">
        <v>169</v>
      </c>
      <c r="E89" s="164"/>
      <c r="F89" s="165">
        <v>112.638</v>
      </c>
      <c r="G89" s="166"/>
      <c r="H89" s="166"/>
      <c r="I89" s="164"/>
      <c r="J89" s="164"/>
      <c r="K89" s="1"/>
      <c r="L89" s="1"/>
      <c r="M89" s="1"/>
      <c r="N89" s="1"/>
      <c r="O89" s="1"/>
      <c r="P89" s="1"/>
      <c r="Q89" s="1" t="s">
        <v>99</v>
      </c>
      <c r="R89" s="1"/>
      <c r="S89" s="1"/>
      <c r="V89" s="1"/>
    </row>
    <row r="90" spans="1:26" ht="24.75" customHeight="1">
      <c r="A90" s="172"/>
      <c r="B90" s="167" t="s">
        <v>166</v>
      </c>
      <c r="C90" s="173" t="s">
        <v>170</v>
      </c>
      <c r="D90" s="167" t="s">
        <v>171</v>
      </c>
      <c r="E90" s="167" t="s">
        <v>172</v>
      </c>
      <c r="F90" s="168">
        <v>5.8999999999999995</v>
      </c>
      <c r="G90" s="169">
        <v>0</v>
      </c>
      <c r="H90" s="169"/>
      <c r="I90" s="169">
        <f>ROUND(F90*(G90+H90),2)</f>
        <v>0</v>
      </c>
      <c r="J90" s="167">
        <f>ROUND(F90*(N90),2)</f>
        <v>0</v>
      </c>
      <c r="K90" s="170">
        <f>ROUND(F90*(O90),2)</f>
        <v>0</v>
      </c>
      <c r="L90" s="170">
        <f>ROUND(F90*(G90),2)</f>
        <v>0</v>
      </c>
      <c r="M90" s="170"/>
      <c r="N90" s="170">
        <v>0</v>
      </c>
      <c r="O90" s="170"/>
      <c r="P90" s="176"/>
      <c r="Q90" s="176"/>
      <c r="R90" s="176"/>
      <c r="S90" s="177">
        <f>ROUND(F90*(P90),3)</f>
        <v>0</v>
      </c>
      <c r="T90" s="171"/>
      <c r="U90" s="171"/>
      <c r="V90" s="178"/>
      <c r="Z90">
        <v>0</v>
      </c>
    </row>
    <row r="91" spans="1:26" ht="24.75" customHeight="1">
      <c r="A91" s="185"/>
      <c r="B91" s="181" t="s">
        <v>173</v>
      </c>
      <c r="C91" s="186" t="s">
        <v>174</v>
      </c>
      <c r="D91" s="181" t="s">
        <v>175</v>
      </c>
      <c r="E91" s="181" t="s">
        <v>176</v>
      </c>
      <c r="F91" s="187">
        <v>46.4</v>
      </c>
      <c r="G91" s="182">
        <v>0</v>
      </c>
      <c r="H91" s="182"/>
      <c r="I91" s="182">
        <f>ROUND(F91*(G91+H91),2)</f>
        <v>0</v>
      </c>
      <c r="J91" s="181">
        <f>ROUND(F91*(N91),2)</f>
        <v>0</v>
      </c>
      <c r="K91" s="183">
        <f>ROUND(F91*(O91),2)</f>
        <v>0</v>
      </c>
      <c r="L91" s="183">
        <f>ROUND(F91*(G91),2)</f>
        <v>0</v>
      </c>
      <c r="M91" s="183">
        <f>ROUND(F91*(G91),2)</f>
        <v>0</v>
      </c>
      <c r="N91" s="183">
        <v>0</v>
      </c>
      <c r="O91" s="183"/>
      <c r="P91" s="189">
        <v>0.084</v>
      </c>
      <c r="Q91" s="190"/>
      <c r="R91" s="190">
        <v>0.084</v>
      </c>
      <c r="S91" s="188">
        <f>ROUND(F91*(P91),3)</f>
        <v>3.898</v>
      </c>
      <c r="T91" s="184"/>
      <c r="U91" s="184"/>
      <c r="V91" s="189"/>
      <c r="Z91">
        <v>0</v>
      </c>
    </row>
    <row r="92" spans="1:22" ht="12" customHeight="1">
      <c r="A92" s="164"/>
      <c r="B92" s="164"/>
      <c r="C92" s="174"/>
      <c r="D92" s="174" t="s">
        <v>177</v>
      </c>
      <c r="E92" s="164"/>
      <c r="F92" s="164"/>
      <c r="G92" s="166"/>
      <c r="H92" s="166"/>
      <c r="I92" s="164"/>
      <c r="J92" s="164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2" ht="15">
      <c r="A93" s="164"/>
      <c r="B93" s="164"/>
      <c r="C93" s="164"/>
      <c r="D93" s="175" t="s">
        <v>178</v>
      </c>
      <c r="E93" s="164"/>
      <c r="F93" s="165">
        <v>46.4</v>
      </c>
      <c r="G93" s="166"/>
      <c r="H93" s="166"/>
      <c r="I93" s="164"/>
      <c r="J93" s="164"/>
      <c r="K93" s="1"/>
      <c r="L93" s="1"/>
      <c r="M93" s="1"/>
      <c r="N93" s="1"/>
      <c r="O93" s="1"/>
      <c r="P93" s="1"/>
      <c r="Q93" s="1" t="s">
        <v>99</v>
      </c>
      <c r="R93" s="1"/>
      <c r="S93" s="1"/>
      <c r="V93" s="1"/>
    </row>
    <row r="94" spans="1:26" ht="24.75" customHeight="1">
      <c r="A94" s="172"/>
      <c r="B94" s="167" t="s">
        <v>116</v>
      </c>
      <c r="C94" s="173" t="s">
        <v>179</v>
      </c>
      <c r="D94" s="167" t="s">
        <v>180</v>
      </c>
      <c r="E94" s="167" t="s">
        <v>142</v>
      </c>
      <c r="F94" s="168">
        <v>46.4</v>
      </c>
      <c r="G94" s="169">
        <v>0</v>
      </c>
      <c r="H94" s="169"/>
      <c r="I94" s="169">
        <f>ROUND(F94*(G94+H94),2)</f>
        <v>0</v>
      </c>
      <c r="J94" s="167">
        <f>ROUND(F94*(N94),2)</f>
        <v>0</v>
      </c>
      <c r="K94" s="170">
        <f>ROUND(F94*(O94),2)</f>
        <v>0</v>
      </c>
      <c r="L94" s="170">
        <f>ROUND(F94*(G94),2)</f>
        <v>0</v>
      </c>
      <c r="M94" s="170"/>
      <c r="N94" s="170">
        <v>0</v>
      </c>
      <c r="O94" s="170"/>
      <c r="P94" s="178">
        <v>0.03181</v>
      </c>
      <c r="Q94" s="176"/>
      <c r="R94" s="176">
        <v>0.03181</v>
      </c>
      <c r="S94" s="177">
        <f>ROUND(F94*(P94),3)</f>
        <v>1.476</v>
      </c>
      <c r="T94" s="171"/>
      <c r="U94" s="171"/>
      <c r="V94" s="178"/>
      <c r="Z94">
        <v>0</v>
      </c>
    </row>
    <row r="95" spans="1:22" ht="12" customHeight="1">
      <c r="A95" s="164"/>
      <c r="B95" s="164"/>
      <c r="C95" s="174"/>
      <c r="D95" s="174" t="s">
        <v>177</v>
      </c>
      <c r="E95" s="164"/>
      <c r="F95" s="164"/>
      <c r="G95" s="166"/>
      <c r="H95" s="166"/>
      <c r="I95" s="164"/>
      <c r="J95" s="164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2" ht="15">
      <c r="A96" s="164"/>
      <c r="B96" s="164"/>
      <c r="C96" s="164"/>
      <c r="D96" s="175" t="s">
        <v>178</v>
      </c>
      <c r="E96" s="164"/>
      <c r="F96" s="165">
        <v>46.4</v>
      </c>
      <c r="G96" s="166"/>
      <c r="H96" s="166"/>
      <c r="I96" s="164"/>
      <c r="J96" s="164"/>
      <c r="K96" s="1"/>
      <c r="L96" s="1"/>
      <c r="M96" s="1"/>
      <c r="N96" s="1"/>
      <c r="O96" s="1"/>
      <c r="P96" s="1"/>
      <c r="Q96" s="1" t="s">
        <v>99</v>
      </c>
      <c r="R96" s="1"/>
      <c r="S96" s="1"/>
      <c r="V96" s="1"/>
    </row>
    <row r="97" spans="1:26" ht="24.75" customHeight="1">
      <c r="A97" s="185"/>
      <c r="B97" s="181" t="s">
        <v>173</v>
      </c>
      <c r="C97" s="186" t="s">
        <v>181</v>
      </c>
      <c r="D97" s="181" t="s">
        <v>182</v>
      </c>
      <c r="E97" s="181" t="s">
        <v>125</v>
      </c>
      <c r="F97" s="187">
        <v>123.9018</v>
      </c>
      <c r="G97" s="182">
        <v>0</v>
      </c>
      <c r="H97" s="182"/>
      <c r="I97" s="182">
        <f>ROUND(F97*(G97+H97),2)</f>
        <v>0</v>
      </c>
      <c r="J97" s="181">
        <f>ROUND(F97*(N97),2)</f>
        <v>0</v>
      </c>
      <c r="K97" s="183">
        <f>ROUND(F97*(O97),2)</f>
        <v>0</v>
      </c>
      <c r="L97" s="183">
        <f>ROUND(F97*(G97),2)</f>
        <v>0</v>
      </c>
      <c r="M97" s="183">
        <f>ROUND(F97*(G97),2)</f>
        <v>0</v>
      </c>
      <c r="N97" s="183">
        <v>0</v>
      </c>
      <c r="O97" s="183"/>
      <c r="P97" s="189">
        <v>0.008</v>
      </c>
      <c r="Q97" s="190"/>
      <c r="R97" s="190">
        <v>0.008</v>
      </c>
      <c r="S97" s="188">
        <f>ROUND(F97*(P97),3)</f>
        <v>0.991</v>
      </c>
      <c r="T97" s="184"/>
      <c r="U97" s="184"/>
      <c r="V97" s="189"/>
      <c r="Z97">
        <v>0</v>
      </c>
    </row>
    <row r="98" spans="1:22" ht="15">
      <c r="A98" s="164"/>
      <c r="B98" s="164"/>
      <c r="C98" s="174"/>
      <c r="D98" s="179" t="s">
        <v>183</v>
      </c>
      <c r="E98" s="164"/>
      <c r="F98" s="165">
        <v>123.9018</v>
      </c>
      <c r="G98" s="166"/>
      <c r="H98" s="166"/>
      <c r="I98" s="164"/>
      <c r="J98" s="164"/>
      <c r="K98" s="1"/>
      <c r="L98" s="1"/>
      <c r="M98" s="1"/>
      <c r="N98" s="1"/>
      <c r="O98" s="1"/>
      <c r="P98" s="1"/>
      <c r="Q98" s="1" t="s">
        <v>99</v>
      </c>
      <c r="R98" s="1"/>
      <c r="S98" s="1"/>
      <c r="V98" s="1"/>
    </row>
    <row r="99" spans="1:26" ht="15">
      <c r="A99" s="148"/>
      <c r="B99" s="148"/>
      <c r="C99" s="163">
        <v>772</v>
      </c>
      <c r="D99" s="163" t="s">
        <v>71</v>
      </c>
      <c r="E99" s="148"/>
      <c r="F99" s="148"/>
      <c r="G99" s="151"/>
      <c r="H99" s="151">
        <f>ROUND((SUM(M87:M98))/1,2)</f>
        <v>0</v>
      </c>
      <c r="I99" s="151">
        <f>ROUND((SUM(I87:I98))/1,2)</f>
        <v>0</v>
      </c>
      <c r="J99" s="148"/>
      <c r="K99" s="148"/>
      <c r="L99" s="148">
        <f>ROUND((SUM(L87:L98))/1,2)</f>
        <v>0</v>
      </c>
      <c r="M99" s="148">
        <f>ROUND((SUM(M87:M98))/1,2)</f>
        <v>0</v>
      </c>
      <c r="N99" s="148"/>
      <c r="O99" s="148"/>
      <c r="P99" s="180"/>
      <c r="Q99" s="148"/>
      <c r="R99" s="148"/>
      <c r="S99" s="180">
        <f>ROUND((SUM(S87:S98))/1,2)</f>
        <v>18.97</v>
      </c>
      <c r="T99" s="145"/>
      <c r="U99" s="145"/>
      <c r="V99" s="2">
        <f>ROUND((SUM(V87:V98))/1,2)</f>
        <v>0</v>
      </c>
      <c r="W99" s="145"/>
      <c r="X99" s="145"/>
      <c r="Y99" s="145"/>
      <c r="Z99" s="145"/>
    </row>
    <row r="100" spans="1:22" ht="15">
      <c r="A100" s="1"/>
      <c r="B100" s="1"/>
      <c r="C100" s="1"/>
      <c r="D100" s="1"/>
      <c r="E100" s="1"/>
      <c r="F100" s="1"/>
      <c r="G100" s="141"/>
      <c r="H100" s="14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48"/>
      <c r="B101" s="148"/>
      <c r="C101" s="148"/>
      <c r="D101" s="2" t="s">
        <v>70</v>
      </c>
      <c r="E101" s="148"/>
      <c r="F101" s="148"/>
      <c r="G101" s="151"/>
      <c r="H101" s="151">
        <f>ROUND((SUM(M86:M100))/2,2)</f>
        <v>0</v>
      </c>
      <c r="I101" s="151">
        <f>ROUND((SUM(I86:I100))/2,2)</f>
        <v>0</v>
      </c>
      <c r="J101" s="149"/>
      <c r="K101" s="148"/>
      <c r="L101" s="149">
        <f>ROUND((SUM(L86:L100))/2,2)</f>
        <v>0</v>
      </c>
      <c r="M101" s="149">
        <f>ROUND((SUM(M86:M100))/2,2)</f>
        <v>0</v>
      </c>
      <c r="N101" s="148"/>
      <c r="O101" s="148"/>
      <c r="P101" s="180"/>
      <c r="Q101" s="148"/>
      <c r="R101" s="148"/>
      <c r="S101" s="180">
        <f>ROUND((SUM(S86:S100))/2,2)</f>
        <v>18.97</v>
      </c>
      <c r="T101" s="145"/>
      <c r="U101" s="145"/>
      <c r="V101" s="2">
        <f>ROUND((SUM(V86:V100))/2,2)</f>
        <v>0</v>
      </c>
    </row>
    <row r="102" spans="1:22" ht="15">
      <c r="A102" s="1"/>
      <c r="B102" s="1"/>
      <c r="C102" s="1"/>
      <c r="D102" s="1"/>
      <c r="E102" s="1"/>
      <c r="F102" s="1"/>
      <c r="G102" s="141"/>
      <c r="H102" s="14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V102" s="1"/>
    </row>
    <row r="103" spans="1:26" ht="15">
      <c r="A103" s="148"/>
      <c r="B103" s="148"/>
      <c r="C103" s="148"/>
      <c r="D103" s="2" t="s">
        <v>72</v>
      </c>
      <c r="E103" s="148"/>
      <c r="F103" s="148"/>
      <c r="G103" s="149"/>
      <c r="H103" s="149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5"/>
      <c r="U103" s="145"/>
      <c r="V103" s="148"/>
      <c r="W103" s="145"/>
      <c r="X103" s="145"/>
      <c r="Y103" s="145"/>
      <c r="Z103" s="145"/>
    </row>
    <row r="104" spans="1:26" ht="15">
      <c r="A104" s="148"/>
      <c r="B104" s="148"/>
      <c r="C104" s="163">
        <v>921</v>
      </c>
      <c r="D104" s="163" t="s">
        <v>73</v>
      </c>
      <c r="E104" s="148"/>
      <c r="F104" s="148"/>
      <c r="G104" s="149"/>
      <c r="H104" s="149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5"/>
      <c r="U104" s="145"/>
      <c r="V104" s="148"/>
      <c r="W104" s="145"/>
      <c r="X104" s="145"/>
      <c r="Y104" s="145"/>
      <c r="Z104" s="145"/>
    </row>
    <row r="105" spans="1:26" ht="24.75" customHeight="1">
      <c r="A105" s="172"/>
      <c r="B105" s="167" t="s">
        <v>184</v>
      </c>
      <c r="C105" s="173" t="s">
        <v>185</v>
      </c>
      <c r="D105" s="167" t="s">
        <v>186</v>
      </c>
      <c r="E105" s="167" t="s">
        <v>142</v>
      </c>
      <c r="F105" s="168">
        <v>3</v>
      </c>
      <c r="G105" s="169">
        <v>0</v>
      </c>
      <c r="H105" s="169"/>
      <c r="I105" s="169">
        <f>ROUND(F105*(G105+H105),2)</f>
        <v>0</v>
      </c>
      <c r="J105" s="167">
        <f>ROUND(F105*(N105),2)</f>
        <v>0</v>
      </c>
      <c r="K105" s="170">
        <f>ROUND(F105*(O105),2)</f>
        <v>0</v>
      </c>
      <c r="L105" s="170">
        <f>ROUND(F105*(G105),2)</f>
        <v>0</v>
      </c>
      <c r="M105" s="170"/>
      <c r="N105" s="170">
        <v>0</v>
      </c>
      <c r="O105" s="170"/>
      <c r="P105" s="176"/>
      <c r="Q105" s="176"/>
      <c r="R105" s="176"/>
      <c r="S105" s="177">
        <f>ROUND(F105*(P105),3)</f>
        <v>0</v>
      </c>
      <c r="T105" s="171"/>
      <c r="U105" s="171"/>
      <c r="V105" s="178"/>
      <c r="Z105">
        <v>0</v>
      </c>
    </row>
    <row r="106" spans="1:22" ht="12" customHeight="1">
      <c r="A106" s="164"/>
      <c r="B106" s="164"/>
      <c r="C106" s="174"/>
      <c r="D106" s="174" t="s">
        <v>187</v>
      </c>
      <c r="E106" s="164"/>
      <c r="F106" s="164"/>
      <c r="G106" s="166"/>
      <c r="H106" s="166"/>
      <c r="I106" s="164"/>
      <c r="J106" s="164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2" ht="15">
      <c r="A107" s="164"/>
      <c r="B107" s="164"/>
      <c r="C107" s="164"/>
      <c r="D107" s="175" t="s">
        <v>188</v>
      </c>
      <c r="E107" s="164"/>
      <c r="F107" s="165">
        <v>3</v>
      </c>
      <c r="G107" s="166"/>
      <c r="H107" s="166"/>
      <c r="I107" s="164"/>
      <c r="J107" s="164"/>
      <c r="K107" s="1"/>
      <c r="L107" s="1"/>
      <c r="M107" s="1"/>
      <c r="N107" s="1"/>
      <c r="O107" s="1"/>
      <c r="P107" s="1"/>
      <c r="Q107" s="1" t="s">
        <v>94</v>
      </c>
      <c r="R107" s="1"/>
      <c r="S107" s="1"/>
      <c r="V107" s="1"/>
    </row>
    <row r="108" spans="1:26" ht="24.75" customHeight="1">
      <c r="A108" s="185"/>
      <c r="B108" s="181" t="s">
        <v>189</v>
      </c>
      <c r="C108" s="186" t="s">
        <v>190</v>
      </c>
      <c r="D108" s="181" t="s">
        <v>191</v>
      </c>
      <c r="E108" s="181" t="s">
        <v>142</v>
      </c>
      <c r="F108" s="187">
        <v>3</v>
      </c>
      <c r="G108" s="182">
        <v>0</v>
      </c>
      <c r="H108" s="182"/>
      <c r="I108" s="182">
        <f>ROUND(F108*(G108+H108),2)</f>
        <v>0</v>
      </c>
      <c r="J108" s="181">
        <f>ROUND(F108*(N108),2)</f>
        <v>0</v>
      </c>
      <c r="K108" s="183">
        <f>ROUND(F108*(O108),2)</f>
        <v>0</v>
      </c>
      <c r="L108" s="183">
        <f>ROUND(F108*(G108),2)</f>
        <v>0</v>
      </c>
      <c r="M108" s="183">
        <f>ROUND(F108*(G108),2)</f>
        <v>0</v>
      </c>
      <c r="N108" s="183">
        <v>0</v>
      </c>
      <c r="O108" s="183"/>
      <c r="P108" s="190"/>
      <c r="Q108" s="190"/>
      <c r="R108" s="190"/>
      <c r="S108" s="188">
        <f>ROUND(F108*(P108),3)</f>
        <v>0</v>
      </c>
      <c r="T108" s="184"/>
      <c r="U108" s="184"/>
      <c r="V108" s="189"/>
      <c r="Z108">
        <v>0</v>
      </c>
    </row>
    <row r="109" spans="1:22" ht="12" customHeight="1">
      <c r="A109" s="164"/>
      <c r="B109" s="164"/>
      <c r="C109" s="174"/>
      <c r="D109" s="174" t="s">
        <v>187</v>
      </c>
      <c r="E109" s="164"/>
      <c r="F109" s="164"/>
      <c r="G109" s="166"/>
      <c r="H109" s="166"/>
      <c r="I109" s="164"/>
      <c r="J109" s="164"/>
      <c r="K109" s="1"/>
      <c r="L109" s="1"/>
      <c r="M109" s="1"/>
      <c r="N109" s="1"/>
      <c r="O109" s="1"/>
      <c r="P109" s="1"/>
      <c r="Q109" s="1"/>
      <c r="R109" s="1"/>
      <c r="S109" s="1"/>
      <c r="V109" s="1"/>
    </row>
    <row r="110" spans="1:22" ht="15">
      <c r="A110" s="164"/>
      <c r="B110" s="164"/>
      <c r="C110" s="164"/>
      <c r="D110" s="175" t="s">
        <v>188</v>
      </c>
      <c r="E110" s="164"/>
      <c r="F110" s="165">
        <v>3</v>
      </c>
      <c r="G110" s="166"/>
      <c r="H110" s="166"/>
      <c r="I110" s="164"/>
      <c r="J110" s="164"/>
      <c r="K110" s="1"/>
      <c r="L110" s="1"/>
      <c r="M110" s="1"/>
      <c r="N110" s="1"/>
      <c r="O110" s="1"/>
      <c r="P110" s="1"/>
      <c r="Q110" s="191" t="s">
        <v>192</v>
      </c>
      <c r="R110" s="1"/>
      <c r="S110" s="1"/>
      <c r="V110" s="1"/>
    </row>
    <row r="111" spans="1:22" ht="15">
      <c r="A111" s="148"/>
      <c r="B111" s="148"/>
      <c r="C111" s="163">
        <v>921</v>
      </c>
      <c r="D111" s="163" t="s">
        <v>73</v>
      </c>
      <c r="E111" s="148"/>
      <c r="F111" s="148"/>
      <c r="G111" s="151"/>
      <c r="H111" s="151"/>
      <c r="I111" s="151">
        <f>ROUND((SUM(I104:I110))/1,2)</f>
        <v>0</v>
      </c>
      <c r="J111" s="148"/>
      <c r="K111" s="148"/>
      <c r="L111" s="148">
        <f>ROUND((SUM(L104:L110))/1,2)</f>
        <v>0</v>
      </c>
      <c r="M111" s="148">
        <f>ROUND((SUM(M104:M110))/1,2)</f>
        <v>0</v>
      </c>
      <c r="N111" s="148"/>
      <c r="O111" s="148"/>
      <c r="P111" s="180"/>
      <c r="Q111" s="1"/>
      <c r="R111" s="1"/>
      <c r="S111" s="180">
        <f>ROUND((SUM(S104:S110))/1,2)</f>
        <v>0</v>
      </c>
      <c r="T111" s="192"/>
      <c r="U111" s="192"/>
      <c r="V111" s="2">
        <f>ROUND((SUM(V104:V110))/1,2)</f>
        <v>0</v>
      </c>
    </row>
    <row r="112" spans="1:22" ht="15">
      <c r="A112" s="1"/>
      <c r="B112" s="1"/>
      <c r="C112" s="1"/>
      <c r="D112" s="1"/>
      <c r="E112" s="1"/>
      <c r="F112" s="1"/>
      <c r="G112" s="141"/>
      <c r="H112" s="14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2" ht="15">
      <c r="A113" s="148"/>
      <c r="B113" s="148"/>
      <c r="C113" s="148"/>
      <c r="D113" s="2" t="s">
        <v>72</v>
      </c>
      <c r="E113" s="148"/>
      <c r="F113" s="148"/>
      <c r="G113" s="151"/>
      <c r="H113" s="151">
        <f>ROUND((SUM(M103:M112))/2,2)</f>
        <v>0</v>
      </c>
      <c r="I113" s="151">
        <f>ROUND((SUM(I103:I112))/2,2)</f>
        <v>0</v>
      </c>
      <c r="J113" s="148"/>
      <c r="K113" s="148"/>
      <c r="L113" s="148">
        <f>ROUND((SUM(L103:L112))/2,2)</f>
        <v>0</v>
      </c>
      <c r="M113" s="148">
        <f>ROUND((SUM(M103:M112))/2,2)</f>
        <v>0</v>
      </c>
      <c r="N113" s="148"/>
      <c r="O113" s="148"/>
      <c r="P113" s="180"/>
      <c r="Q113" s="1"/>
      <c r="R113" s="1"/>
      <c r="S113" s="180">
        <f>ROUND((SUM(S103:S112))/2,2)</f>
        <v>0</v>
      </c>
      <c r="V113" s="2">
        <f>ROUND((SUM(V103:V112))/2,2)</f>
        <v>0</v>
      </c>
    </row>
    <row r="114" spans="1:26" ht="15">
      <c r="A114" s="193"/>
      <c r="B114" s="193"/>
      <c r="C114" s="193"/>
      <c r="D114" s="193" t="s">
        <v>74</v>
      </c>
      <c r="E114" s="193"/>
      <c r="F114" s="193"/>
      <c r="G114" s="194"/>
      <c r="H114" s="194">
        <f>ROUND((SUM(M9:M113))/3,2)</f>
        <v>0</v>
      </c>
      <c r="I114" s="194">
        <f>ROUND((SUM(I9:I113))/3,2)</f>
        <v>0</v>
      </c>
      <c r="J114" s="193"/>
      <c r="K114" s="193">
        <f>ROUND((SUM(K9:K113))/3,2)</f>
        <v>0</v>
      </c>
      <c r="L114" s="193">
        <f>ROUND((SUM(L9:L113))/3,2)</f>
        <v>0</v>
      </c>
      <c r="M114" s="193">
        <f>ROUND((SUM(M9:M113))/3,2)</f>
        <v>0</v>
      </c>
      <c r="N114" s="193"/>
      <c r="O114" s="193"/>
      <c r="P114" s="195"/>
      <c r="Q114" s="193"/>
      <c r="R114" s="193"/>
      <c r="S114" s="195">
        <f>ROUND((SUM(S9:S113))/3,2)</f>
        <v>57.89</v>
      </c>
      <c r="T114" s="196"/>
      <c r="U114" s="196"/>
      <c r="V114" s="193">
        <f>ROUND((SUM(V9:V113))/3,2)</f>
        <v>36.65</v>
      </c>
      <c r="Z114">
        <f>(SUM(Z9:Z113))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OPRAVA POMNÍKA VĎAKY A PRIATEĽSTVA NA NÁMESTÍ SNP V BARDEJOVE / SO 01 - POMNÍK (bez úpravy podstavca sochy)</oddHeader>
    <oddFooter xml:space="preserve">&amp;L&amp;7Spracované systémom Systematic® Kalkulus,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peterj</dc:creator>
  <cp:keywords/>
  <dc:description/>
  <cp:lastModifiedBy>petric</cp:lastModifiedBy>
  <dcterms:created xsi:type="dcterms:W3CDTF">2020-03-10T10:17:06Z</dcterms:created>
  <dcterms:modified xsi:type="dcterms:W3CDTF">2021-01-26T15:37:00Z</dcterms:modified>
  <cp:category/>
  <cp:version/>
  <cp:contentType/>
  <cp:contentStatus/>
</cp:coreProperties>
</file>